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uvegarde site\"/>
    </mc:Choice>
  </mc:AlternateContent>
  <bookViews>
    <workbookView xWindow="0" yWindow="0" windowWidth="21570" windowHeight="8145" tabRatio="801" firstSheet="1" activeTab="3"/>
  </bookViews>
  <sheets>
    <sheet name="Jury" sheetId="22" state="hidden" r:id="rId1"/>
    <sheet name="EA-F" sheetId="25" r:id="rId2"/>
    <sheet name="EA-M" sheetId="26" r:id="rId3"/>
    <sheet name="PO-F" sheetId="21" r:id="rId4"/>
    <sheet name="PO-M" sheetId="4" r:id="rId5"/>
    <sheet name="EX AEQUO " sheetId="16" state="hidden" r:id="rId6"/>
    <sheet name="COTES" sheetId="11" state="hidden" r:id="rId7"/>
    <sheet name="Meilleures Perf." sheetId="23" r:id="rId8"/>
    <sheet name="STAT" sheetId="24" r:id="rId9"/>
    <sheet name="Feuil1" sheetId="27" r:id="rId10"/>
  </sheets>
  <definedNames>
    <definedName name="_xlnm._FilterDatabase" localSheetId="6" hidden="1">COTES!$A$1:$A$95</definedName>
    <definedName name="_xlnm._FilterDatabase" localSheetId="3" hidden="1">'PO-F'!$A$1:$R$9</definedName>
    <definedName name="_xlnm._FilterDatabase" localSheetId="4" hidden="1">'PO-M'!$A$1:$R$22</definedName>
    <definedName name="CERC">COTES!#REF!</definedName>
    <definedName name="dis">COTES!#REF!</definedName>
    <definedName name="DIST" localSheetId="6">COTES!#REF!</definedName>
    <definedName name="HAIES">COTES!$F$10:$G$54</definedName>
    <definedName name="HAIES40">COTES!#REF!</definedName>
    <definedName name="HAIES50">COTES!$F$10:$G$29</definedName>
    <definedName name="HAIESPOF">COTES!$Q$10:$R$54</definedName>
    <definedName name="HAUT">COTES!$H$10:$I$54</definedName>
    <definedName name="HAUTPOF">COTES!$S$10:$T$54</definedName>
    <definedName name="ht" localSheetId="6">COTES!$H$10:$I$29</definedName>
    <definedName name="_xlnm.Print_Titles" localSheetId="3">'PO-F'!$1:$9</definedName>
    <definedName name="_xlnm.Print_Titles" localSheetId="4">'PO-M'!$1:$9</definedName>
    <definedName name="lg">COTES!#REF!</definedName>
    <definedName name="LONG" localSheetId="6">COTES!#REF!</definedName>
    <definedName name="MB">COTES!$L$10:$M$54</definedName>
    <definedName name="MBPOF">COTES!$W$10:$X$54</definedName>
    <definedName name="pds">COTES!#REF!</definedName>
    <definedName name="PENT">COTES!$J$10:$K$54</definedName>
    <definedName name="PENTPOF">COTES!$U$10:$V$54</definedName>
    <definedName name="POIDS" localSheetId="6">COTES!#REF!</definedName>
    <definedName name="TRIPLE" localSheetId="6">COTES!$J$10:$K$29</definedName>
    <definedName name="VIT">COTES!$D$10:$E$54</definedName>
    <definedName name="VITPOF">COTES!$O$10:$P$54</definedName>
    <definedName name="VORT">COTES!$L$10:$M$29</definedName>
    <definedName name="_xlnm.Print_Area" localSheetId="6">COTES!$O$5:$X$54</definedName>
    <definedName name="_xlnm.Print_Area" localSheetId="5">'EX AEQUO '!$A$1:$G$21</definedName>
    <definedName name="_xlnm.Print_Area" localSheetId="0">Jury!$F$2:$H$27</definedName>
    <definedName name="_xlnm.Print_Area" localSheetId="3">'PO-F'!$A$1:$Q$9</definedName>
    <definedName name="_xlnm.Print_Area" localSheetId="4">'PO-M'!$A$1:$Q$22</definedName>
  </definedNames>
  <calcPr calcId="152511"/>
</workbook>
</file>

<file path=xl/calcChain.xml><?xml version="1.0" encoding="utf-8"?>
<calcChain xmlns="http://schemas.openxmlformats.org/spreadsheetml/2006/main">
  <c r="F10" i="25" l="1"/>
  <c r="H17" i="24"/>
  <c r="H4" i="24" l="1"/>
  <c r="H5" i="24"/>
  <c r="H6" i="24"/>
  <c r="H7" i="24"/>
  <c r="H8" i="24"/>
  <c r="E9" i="24" l="1"/>
  <c r="F9" i="24"/>
  <c r="G9" i="24"/>
  <c r="D9" i="24"/>
  <c r="H16" i="24" l="1"/>
  <c r="N16" i="4" l="1"/>
  <c r="L16" i="4"/>
  <c r="F16" i="4"/>
  <c r="N20" i="4"/>
  <c r="L20" i="4"/>
  <c r="F20" i="4"/>
  <c r="P16" i="4" l="1"/>
  <c r="P20" i="4"/>
  <c r="F34" i="4" l="1"/>
  <c r="L34" i="4"/>
  <c r="N34" i="4"/>
  <c r="F10" i="4"/>
  <c r="L10" i="4"/>
  <c r="N10" i="4"/>
  <c r="H15" i="4"/>
  <c r="J15" i="4"/>
  <c r="N15" i="4"/>
  <c r="F13" i="4"/>
  <c r="L13" i="4"/>
  <c r="N13" i="4"/>
  <c r="L12" i="4"/>
  <c r="L23" i="4"/>
  <c r="L27" i="4"/>
  <c r="L11" i="4"/>
  <c r="L19" i="4"/>
  <c r="L24" i="4"/>
  <c r="L32" i="4"/>
  <c r="L31" i="4"/>
  <c r="L22" i="4"/>
  <c r="L25" i="4"/>
  <c r="L33" i="21"/>
  <c r="L27" i="21"/>
  <c r="L37" i="21"/>
  <c r="L20" i="21"/>
  <c r="L19" i="21"/>
  <c r="L15" i="21"/>
  <c r="L13" i="21"/>
  <c r="L35" i="21"/>
  <c r="L16" i="21"/>
  <c r="L24" i="21"/>
  <c r="L32" i="21"/>
  <c r="L11" i="21"/>
  <c r="L18" i="21"/>
  <c r="L14" i="21"/>
  <c r="L26" i="21"/>
  <c r="L12" i="21"/>
  <c r="L22" i="21"/>
  <c r="L17" i="21"/>
  <c r="L21" i="21"/>
  <c r="L30" i="21"/>
  <c r="L10" i="21"/>
  <c r="L28" i="21"/>
  <c r="L36" i="21"/>
  <c r="F42" i="26"/>
  <c r="L42" i="26"/>
  <c r="N42" i="26"/>
  <c r="H33" i="4"/>
  <c r="J33" i="4"/>
  <c r="N33" i="4"/>
  <c r="H31" i="4"/>
  <c r="N31" i="4"/>
  <c r="F22" i="4"/>
  <c r="N22" i="4"/>
  <c r="N39" i="26"/>
  <c r="L39" i="26"/>
  <c r="F39" i="26"/>
  <c r="N25" i="26"/>
  <c r="L25" i="26"/>
  <c r="F25" i="26"/>
  <c r="N16" i="26"/>
  <c r="L16" i="26"/>
  <c r="H16" i="26"/>
  <c r="N18" i="26"/>
  <c r="L18" i="26"/>
  <c r="F18" i="26"/>
  <c r="N21" i="26"/>
  <c r="L21" i="26"/>
  <c r="H21" i="26"/>
  <c r="N35" i="26"/>
  <c r="L35" i="26"/>
  <c r="F35" i="26"/>
  <c r="N30" i="26"/>
  <c r="L30" i="26"/>
  <c r="H30" i="26"/>
  <c r="N20" i="26"/>
  <c r="L20" i="26"/>
  <c r="H20" i="26"/>
  <c r="N33" i="26"/>
  <c r="L33" i="26"/>
  <c r="F33" i="26"/>
  <c r="N44" i="26"/>
  <c r="L44" i="26"/>
  <c r="H44" i="26"/>
  <c r="N43" i="26"/>
  <c r="L43" i="26"/>
  <c r="H43" i="26"/>
  <c r="N46" i="26"/>
  <c r="L46" i="26"/>
  <c r="H46" i="26"/>
  <c r="J21" i="4"/>
  <c r="J29" i="4"/>
  <c r="J26" i="4"/>
  <c r="J30" i="4"/>
  <c r="J28" i="4"/>
  <c r="J35" i="4"/>
  <c r="J18" i="4"/>
  <c r="J17" i="4"/>
  <c r="J36" i="4"/>
  <c r="J14" i="4"/>
  <c r="N34" i="26"/>
  <c r="L34" i="26"/>
  <c r="H34" i="26"/>
  <c r="N16" i="25"/>
  <c r="L16" i="25"/>
  <c r="H16" i="25"/>
  <c r="N19" i="26"/>
  <c r="L19" i="26"/>
  <c r="F19" i="26"/>
  <c r="N53" i="26"/>
  <c r="L53" i="26"/>
  <c r="H53" i="26"/>
  <c r="N38" i="26"/>
  <c r="L38" i="26"/>
  <c r="H38" i="26"/>
  <c r="N22" i="26"/>
  <c r="L22" i="26"/>
  <c r="H22" i="26"/>
  <c r="N28" i="26"/>
  <c r="L28" i="26"/>
  <c r="F28" i="26"/>
  <c r="N52" i="26"/>
  <c r="L52" i="26"/>
  <c r="N11" i="26"/>
  <c r="L11" i="26"/>
  <c r="H11" i="26"/>
  <c r="N29" i="26"/>
  <c r="L29" i="26"/>
  <c r="H29" i="26"/>
  <c r="N51" i="26"/>
  <c r="L51" i="26"/>
  <c r="F51" i="26"/>
  <c r="N14" i="26"/>
  <c r="L14" i="26"/>
  <c r="H14" i="26"/>
  <c r="N28" i="21"/>
  <c r="F28" i="21"/>
  <c r="N31" i="21"/>
  <c r="J31" i="21"/>
  <c r="H31" i="21"/>
  <c r="N25" i="21"/>
  <c r="J25" i="21"/>
  <c r="H25" i="21"/>
  <c r="N10" i="21"/>
  <c r="H10" i="21"/>
  <c r="N23" i="21"/>
  <c r="J23" i="21"/>
  <c r="H23" i="21"/>
  <c r="N31" i="26"/>
  <c r="L31" i="26"/>
  <c r="F31" i="26"/>
  <c r="N12" i="26"/>
  <c r="L12" i="26"/>
  <c r="H12" i="26"/>
  <c r="N40" i="26"/>
  <c r="L40" i="26"/>
  <c r="F40" i="26"/>
  <c r="N47" i="26"/>
  <c r="L47" i="26"/>
  <c r="F47" i="26"/>
  <c r="N50" i="26"/>
  <c r="L50" i="26"/>
  <c r="F50" i="26"/>
  <c r="N10" i="26"/>
  <c r="L10" i="26"/>
  <c r="H10" i="26"/>
  <c r="N17" i="26"/>
  <c r="L17" i="26"/>
  <c r="F17" i="26"/>
  <c r="N24" i="26"/>
  <c r="L24" i="26"/>
  <c r="F24" i="26"/>
  <c r="N23" i="26"/>
  <c r="L23" i="26"/>
  <c r="H23" i="26"/>
  <c r="N14" i="25"/>
  <c r="L14" i="25"/>
  <c r="H14" i="25"/>
  <c r="F27" i="25"/>
  <c r="L27" i="25"/>
  <c r="N30" i="21"/>
  <c r="H30" i="21"/>
  <c r="N28" i="25"/>
  <c r="L28" i="25"/>
  <c r="F28" i="25"/>
  <c r="N20" i="25"/>
  <c r="L20" i="25"/>
  <c r="H20" i="25"/>
  <c r="N19" i="25"/>
  <c r="L19" i="25"/>
  <c r="F19" i="25"/>
  <c r="N17" i="25"/>
  <c r="L17" i="25"/>
  <c r="F17" i="25"/>
  <c r="N10" i="25"/>
  <c r="L10" i="25"/>
  <c r="N21" i="25"/>
  <c r="L21" i="25"/>
  <c r="F21" i="25"/>
  <c r="N25" i="25"/>
  <c r="L25" i="25"/>
  <c r="F25" i="25"/>
  <c r="N41" i="26"/>
  <c r="L41" i="26"/>
  <c r="F41" i="26"/>
  <c r="N37" i="26"/>
  <c r="L37" i="26"/>
  <c r="H37" i="26"/>
  <c r="N15" i="26"/>
  <c r="L15" i="26"/>
  <c r="H15" i="26"/>
  <c r="N27" i="25"/>
  <c r="N32" i="4"/>
  <c r="H32" i="4"/>
  <c r="N14" i="4"/>
  <c r="H14" i="4"/>
  <c r="N36" i="4"/>
  <c r="F36" i="4"/>
  <c r="N24" i="4"/>
  <c r="F24" i="4"/>
  <c r="N30" i="4"/>
  <c r="H30" i="4"/>
  <c r="N26" i="4"/>
  <c r="H26" i="4"/>
  <c r="N27" i="4"/>
  <c r="H27" i="4"/>
  <c r="N23" i="4"/>
  <c r="H23" i="4"/>
  <c r="N12" i="4"/>
  <c r="F12" i="4"/>
  <c r="N29" i="4"/>
  <c r="F29" i="4"/>
  <c r="N21" i="4"/>
  <c r="H21" i="4"/>
  <c r="N21" i="21"/>
  <c r="H21" i="21"/>
  <c r="N17" i="21"/>
  <c r="F17" i="21"/>
  <c r="N22" i="21"/>
  <c r="H22" i="21"/>
  <c r="N13" i="21"/>
  <c r="H13" i="21"/>
  <c r="N15" i="21"/>
  <c r="F15" i="21"/>
  <c r="N19" i="21"/>
  <c r="F19" i="21"/>
  <c r="N20" i="21"/>
  <c r="H20" i="21"/>
  <c r="N37" i="21"/>
  <c r="F37" i="21"/>
  <c r="N27" i="21"/>
  <c r="F27" i="21"/>
  <c r="N29" i="21"/>
  <c r="J29" i="21"/>
  <c r="F29" i="21"/>
  <c r="N33" i="21"/>
  <c r="F33" i="21"/>
  <c r="N49" i="26"/>
  <c r="L49" i="26"/>
  <c r="F49" i="26"/>
  <c r="N32" i="26"/>
  <c r="L32" i="26"/>
  <c r="F32" i="26"/>
  <c r="N54" i="26"/>
  <c r="L54" i="26"/>
  <c r="L56" i="26"/>
  <c r="N27" i="26"/>
  <c r="L27" i="26"/>
  <c r="F27" i="26"/>
  <c r="N36" i="26"/>
  <c r="L36" i="26"/>
  <c r="F36" i="26"/>
  <c r="N55" i="26"/>
  <c r="L55" i="26"/>
  <c r="F55" i="26"/>
  <c r="N11" i="25"/>
  <c r="L11" i="25"/>
  <c r="H11" i="25"/>
  <c r="N18" i="25"/>
  <c r="L18" i="25"/>
  <c r="F18" i="25"/>
  <c r="N15" i="25"/>
  <c r="L15" i="25"/>
  <c r="F15" i="25"/>
  <c r="N24" i="25"/>
  <c r="L24" i="25"/>
  <c r="F24" i="25"/>
  <c r="N23" i="25"/>
  <c r="L23" i="25"/>
  <c r="F23" i="25"/>
  <c r="N29" i="25"/>
  <c r="L29" i="25"/>
  <c r="N12" i="25"/>
  <c r="L12" i="25"/>
  <c r="F12" i="25"/>
  <c r="N26" i="25"/>
  <c r="L26" i="25"/>
  <c r="F26" i="25"/>
  <c r="H28" i="4"/>
  <c r="N28" i="4"/>
  <c r="F35" i="4"/>
  <c r="N35" i="4"/>
  <c r="H11" i="4"/>
  <c r="N11" i="4"/>
  <c r="H18" i="4"/>
  <c r="N18" i="4"/>
  <c r="H17" i="4"/>
  <c r="N17" i="4"/>
  <c r="H19" i="4"/>
  <c r="N19" i="4"/>
  <c r="F35" i="21"/>
  <c r="N35" i="21"/>
  <c r="F16" i="21"/>
  <c r="N16" i="21"/>
  <c r="F24" i="21"/>
  <c r="N24" i="21"/>
  <c r="H32" i="21"/>
  <c r="N32" i="21"/>
  <c r="F11" i="21"/>
  <c r="N11" i="21"/>
  <c r="H18" i="21"/>
  <c r="J18" i="21"/>
  <c r="N18" i="21"/>
  <c r="H38" i="21"/>
  <c r="N38" i="21"/>
  <c r="H14" i="21"/>
  <c r="N14" i="21"/>
  <c r="F26" i="21"/>
  <c r="N26" i="21"/>
  <c r="H12" i="21"/>
  <c r="N12" i="21"/>
  <c r="F34" i="21"/>
  <c r="J34" i="21"/>
  <c r="N34" i="21"/>
  <c r="F36" i="21"/>
  <c r="N36" i="21"/>
  <c r="H25" i="4"/>
  <c r="N45" i="26"/>
  <c r="L45" i="26"/>
  <c r="F45" i="26"/>
  <c r="N13" i="26"/>
  <c r="L13" i="26"/>
  <c r="H13" i="26"/>
  <c r="N26" i="26"/>
  <c r="L26" i="26"/>
  <c r="F26" i="26"/>
  <c r="N48" i="26"/>
  <c r="L48" i="26"/>
  <c r="H48" i="26"/>
  <c r="N22" i="25"/>
  <c r="L22" i="25"/>
  <c r="H22" i="25"/>
  <c r="N13" i="25"/>
  <c r="L13" i="25"/>
  <c r="H13" i="25"/>
  <c r="N25" i="4"/>
  <c r="D26" i="24"/>
  <c r="E26" i="24"/>
  <c r="F26" i="24"/>
  <c r="G26" i="24"/>
  <c r="H25" i="24"/>
  <c r="H24" i="24"/>
  <c r="H23" i="24"/>
  <c r="H22" i="24"/>
  <c r="H21" i="24"/>
  <c r="H12" i="24"/>
  <c r="H13" i="24"/>
  <c r="H14" i="24"/>
  <c r="H15" i="24"/>
  <c r="G18" i="24"/>
  <c r="F18" i="24"/>
  <c r="E18" i="24"/>
  <c r="D18" i="24"/>
  <c r="H3" i="24"/>
  <c r="P34" i="4" l="1"/>
  <c r="P33" i="4"/>
  <c r="P22" i="26"/>
  <c r="P19" i="26"/>
  <c r="P54" i="26"/>
  <c r="P10" i="25"/>
  <c r="P27" i="25"/>
  <c r="P38" i="26"/>
  <c r="P53" i="26"/>
  <c r="P46" i="26"/>
  <c r="P43" i="26"/>
  <c r="P31" i="21"/>
  <c r="P16" i="25"/>
  <c r="P28" i="21"/>
  <c r="P24" i="26"/>
  <c r="P14" i="26"/>
  <c r="P21" i="21"/>
  <c r="P31" i="4"/>
  <c r="H26" i="24"/>
  <c r="H9" i="24"/>
  <c r="P25" i="25"/>
  <c r="P21" i="25"/>
  <c r="P34" i="21"/>
  <c r="P26" i="21"/>
  <c r="P38" i="21"/>
  <c r="P11" i="21"/>
  <c r="P32" i="21"/>
  <c r="P23" i="21"/>
  <c r="P25" i="21"/>
  <c r="P11" i="25"/>
  <c r="P35" i="4"/>
  <c r="P29" i="4"/>
  <c r="P23" i="4"/>
  <c r="P26" i="4"/>
  <c r="P36" i="4"/>
  <c r="P14" i="4"/>
  <c r="P10" i="4"/>
  <c r="P18" i="25"/>
  <c r="P14" i="25"/>
  <c r="P19" i="21"/>
  <c r="P13" i="21"/>
  <c r="P29" i="21"/>
  <c r="P27" i="21"/>
  <c r="P37" i="21"/>
  <c r="P15" i="21"/>
  <c r="P19" i="4"/>
  <c r="P27" i="4"/>
  <c r="P24" i="4"/>
  <c r="P32" i="4"/>
  <c r="P22" i="4"/>
  <c r="P13" i="4"/>
  <c r="P15" i="4"/>
  <c r="P17" i="4"/>
  <c r="P18" i="4"/>
  <c r="P12" i="4"/>
  <c r="P33" i="21"/>
  <c r="P16" i="21"/>
  <c r="P14" i="21"/>
  <c r="P24" i="21"/>
  <c r="P30" i="21"/>
  <c r="P36" i="21"/>
  <c r="P18" i="21"/>
  <c r="P35" i="21"/>
  <c r="P20" i="21"/>
  <c r="P22" i="21"/>
  <c r="P17" i="21"/>
  <c r="P10" i="21"/>
  <c r="P12" i="21"/>
  <c r="P40" i="26"/>
  <c r="P28" i="26"/>
  <c r="P36" i="26"/>
  <c r="P27" i="26"/>
  <c r="P15" i="26"/>
  <c r="P33" i="26"/>
  <c r="P16" i="26"/>
  <c r="P39" i="26"/>
  <c r="P42" i="26"/>
  <c r="P13" i="26"/>
  <c r="P17" i="26"/>
  <c r="P47" i="26"/>
  <c r="P18" i="26"/>
  <c r="P48" i="26"/>
  <c r="P32" i="26"/>
  <c r="P49" i="26"/>
  <c r="P29" i="26"/>
  <c r="P35" i="26"/>
  <c r="P25" i="4"/>
  <c r="P30" i="4"/>
  <c r="P28" i="4"/>
  <c r="P21" i="4"/>
  <c r="P11" i="4"/>
  <c r="P55" i="26"/>
  <c r="P41" i="26"/>
  <c r="P31" i="26"/>
  <c r="P51" i="26"/>
  <c r="P52" i="26"/>
  <c r="P34" i="26"/>
  <c r="P20" i="26"/>
  <c r="P21" i="26"/>
  <c r="P26" i="26"/>
  <c r="P45" i="26"/>
  <c r="P56" i="26"/>
  <c r="P37" i="26"/>
  <c r="P23" i="26"/>
  <c r="P10" i="26"/>
  <c r="P50" i="26"/>
  <c r="P12" i="26"/>
  <c r="P11" i="26"/>
  <c r="P44" i="26"/>
  <c r="P30" i="26"/>
  <c r="P25" i="26"/>
  <c r="P13" i="25"/>
  <c r="P22" i="25"/>
  <c r="P12" i="25"/>
  <c r="P29" i="25"/>
  <c r="P17" i="25"/>
  <c r="P20" i="25"/>
  <c r="P24" i="25"/>
  <c r="P28" i="25"/>
  <c r="P26" i="25"/>
  <c r="P23" i="25"/>
  <c r="P15" i="25"/>
  <c r="P19" i="25"/>
  <c r="H18" i="24"/>
</calcChain>
</file>

<file path=xl/sharedStrings.xml><?xml version="1.0" encoding="utf-8"?>
<sst xmlns="http://schemas.openxmlformats.org/spreadsheetml/2006/main" count="1360" uniqueCount="457">
  <si>
    <t>CHALLENGE SENARTAIS</t>
  </si>
  <si>
    <t>En cas d'égalité dans une catégorie</t>
  </si>
  <si>
    <t>(uniquement pour les podiums)</t>
  </si>
  <si>
    <t>les concurrents seront ainsi départagés</t>
  </si>
  <si>
    <t>TRIATHLON</t>
  </si>
  <si>
    <t>1°</t>
  </si>
  <si>
    <t>2° - si l'ex aequo subsiste</t>
  </si>
  <si>
    <t xml:space="preserve">ils sont déclarés </t>
  </si>
  <si>
    <t>ex aequo</t>
  </si>
  <si>
    <t>au meilleur total</t>
  </si>
  <si>
    <t>sur 3 épreuves</t>
  </si>
  <si>
    <t>Prénoms</t>
  </si>
  <si>
    <t>Clubs</t>
  </si>
  <si>
    <t>Licences</t>
  </si>
  <si>
    <t>30 M</t>
  </si>
  <si>
    <t>Pts</t>
  </si>
  <si>
    <t>30 H</t>
  </si>
  <si>
    <t>Haut.</t>
  </si>
  <si>
    <t>Penta</t>
  </si>
  <si>
    <t>Médec</t>
  </si>
  <si>
    <t>TOT</t>
  </si>
  <si>
    <t>cat</t>
  </si>
  <si>
    <t>Directeur de réunion</t>
  </si>
  <si>
    <t>Secrétariat</t>
  </si>
  <si>
    <t>Starter</t>
  </si>
  <si>
    <t>Juges arrivée</t>
  </si>
  <si>
    <t>FEMININES</t>
  </si>
  <si>
    <t>MASCULINS</t>
  </si>
  <si>
    <t>EAF</t>
  </si>
  <si>
    <t>Palmarès</t>
  </si>
  <si>
    <t>par catégories</t>
  </si>
  <si>
    <t>POUSSINS</t>
  </si>
  <si>
    <t>VITESSE</t>
  </si>
  <si>
    <t>HAIES</t>
  </si>
  <si>
    <t>POUSSINES</t>
  </si>
  <si>
    <t>ECOLE ATHLE</t>
  </si>
  <si>
    <t>COURSES</t>
  </si>
  <si>
    <t>CONCOURS</t>
  </si>
  <si>
    <t>haut</t>
  </si>
  <si>
    <t>penta</t>
  </si>
  <si>
    <t>vit
30</t>
  </si>
  <si>
    <t>pts</t>
  </si>
  <si>
    <t>haies
30</t>
  </si>
  <si>
    <t>médec.
ball</t>
  </si>
  <si>
    <t>vortex</t>
  </si>
  <si>
    <t>Pentabond 1</t>
  </si>
  <si>
    <t>Pentabond 2</t>
  </si>
  <si>
    <t>HAUTEUR</t>
  </si>
  <si>
    <t>PENTABOND</t>
  </si>
  <si>
    <t>MEDECINE BALL</t>
  </si>
  <si>
    <t>EAM</t>
  </si>
  <si>
    <t>POF</t>
  </si>
  <si>
    <t>POM</t>
  </si>
  <si>
    <t>TABLES LOGICA POM - septembre 2011</t>
  </si>
  <si>
    <t>TABLES LOGICA POF - septembre 2011</t>
  </si>
  <si>
    <t>EVEIL ATHLE</t>
  </si>
  <si>
    <t>FEMININS</t>
  </si>
  <si>
    <t>class</t>
  </si>
  <si>
    <t xml:space="preserve">POUSSINES </t>
  </si>
  <si>
    <t xml:space="preserve">POUSSINS </t>
  </si>
  <si>
    <t>Noms</t>
  </si>
  <si>
    <t>Les ex aequo ne sont pas départagés</t>
  </si>
  <si>
    <t>Hauteur</t>
  </si>
  <si>
    <t>Aide starter</t>
  </si>
  <si>
    <t>Chronomètreurs</t>
  </si>
  <si>
    <t xml:space="preserve"> </t>
  </si>
  <si>
    <t>Médecine-Ball 1</t>
  </si>
  <si>
    <t>Pentabond 3</t>
  </si>
  <si>
    <t>Médecine-Ball 2</t>
  </si>
  <si>
    <t>Médecine-Ball 3</t>
  </si>
  <si>
    <t>INSCRITS</t>
  </si>
  <si>
    <t>TOTAL</t>
  </si>
  <si>
    <t>PRESENTS</t>
  </si>
  <si>
    <t>EPREUVES</t>
  </si>
  <si>
    <t>vitesse</t>
  </si>
  <si>
    <t>haies</t>
  </si>
  <si>
    <t>hauteur</t>
  </si>
  <si>
    <t>pentabond</t>
  </si>
  <si>
    <t>médecine ball</t>
  </si>
  <si>
    <t>CLASSEMENT COURSES CONCOURS</t>
  </si>
  <si>
    <t>PODIUMS - EX AEQUO</t>
  </si>
  <si>
    <t>CLASSEMENT TRIATHLON</t>
  </si>
  <si>
    <t>*</t>
  </si>
  <si>
    <t>DANIEL DAO</t>
  </si>
  <si>
    <t>JEAN-LUC SALIES</t>
  </si>
  <si>
    <t>organisé par S.S.A.</t>
  </si>
  <si>
    <t>Organisé par S.S.A.</t>
  </si>
  <si>
    <t>SSA</t>
  </si>
  <si>
    <t>Samedi 03 décembre 2016</t>
  </si>
  <si>
    <t>CACV</t>
  </si>
  <si>
    <t>MCA</t>
  </si>
  <si>
    <t>SCB</t>
  </si>
  <si>
    <t>18ème Challenge Sénartais - EA / PO - 18/12/21</t>
  </si>
  <si>
    <t>UMSPC</t>
  </si>
  <si>
    <t>Protocole</t>
  </si>
  <si>
    <t>Ingrid JUNG</t>
  </si>
  <si>
    <t>19ème CHALLENGE SENARTAIS</t>
  </si>
  <si>
    <t>Samedi 17 décembre 2022</t>
  </si>
  <si>
    <t>BARTHELEMY BEAUJOUR </t>
  </si>
  <si>
    <t>THALYA </t>
  </si>
  <si>
    <t>CAILLOUX </t>
  </si>
  <si>
    <t>LOUANN </t>
  </si>
  <si>
    <t>EMMA </t>
  </si>
  <si>
    <t>AAC</t>
  </si>
  <si>
    <t> 2485148  </t>
  </si>
  <si>
    <t> 2351766  </t>
  </si>
  <si>
    <t>BCHIR </t>
  </si>
  <si>
    <t>JAD </t>
  </si>
  <si>
    <t>CERANTON </t>
  </si>
  <si>
    <t>DAREN </t>
  </si>
  <si>
    <t>TONY </t>
  </si>
  <si>
    <t>NEGRE </t>
  </si>
  <si>
    <t>LEO </t>
  </si>
  <si>
    <t>ARTHUR </t>
  </si>
  <si>
    <t> 2465991  </t>
  </si>
  <si>
    <t> 2445735  </t>
  </si>
  <si>
    <t> 2308285  </t>
  </si>
  <si>
    <t> 2353213  </t>
  </si>
  <si>
    <t>ALICE </t>
  </si>
  <si>
    <t>AMBRE </t>
  </si>
  <si>
    <t>JIHED </t>
  </si>
  <si>
    <t> 2400864  </t>
  </si>
  <si>
    <t>ADDARKAOUI </t>
  </si>
  <si>
    <t>MARYA </t>
  </si>
  <si>
    <t>HARBI </t>
  </si>
  <si>
    <t>DAYENA </t>
  </si>
  <si>
    <t>KAKA NDOMBASI </t>
  </si>
  <si>
    <t>CHANEL-RICCI </t>
  </si>
  <si>
    <t>NICOLAS </t>
  </si>
  <si>
    <t>MANILA </t>
  </si>
  <si>
    <t> 2456392  </t>
  </si>
  <si>
    <t> 2456358  </t>
  </si>
  <si>
    <t> 2504426  </t>
  </si>
  <si>
    <t> 2505154  </t>
  </si>
  <si>
    <t>ARENAS </t>
  </si>
  <si>
    <t>QUENTIN </t>
  </si>
  <si>
    <t>AURELUS </t>
  </si>
  <si>
    <t>SOULEYMAN </t>
  </si>
  <si>
    <t>BIALEK </t>
  </si>
  <si>
    <t>BRUNO </t>
  </si>
  <si>
    <t>CHAMIL </t>
  </si>
  <si>
    <t>HICHEM </t>
  </si>
  <si>
    <t>DIEPENDAELE BEASLAS </t>
  </si>
  <si>
    <t>JULES </t>
  </si>
  <si>
    <t>NATHAN </t>
  </si>
  <si>
    <t>GUILLOT </t>
  </si>
  <si>
    <t>LAMY </t>
  </si>
  <si>
    <t>LOEVAN </t>
  </si>
  <si>
    <t>MARSEGAN </t>
  </si>
  <si>
    <t>HUGO </t>
  </si>
  <si>
    <t>MOSZYK KOWU </t>
  </si>
  <si>
    <t>TAOH </t>
  </si>
  <si>
    <t>NICOLAS-AFRICA </t>
  </si>
  <si>
    <t>NATHEO </t>
  </si>
  <si>
    <t>PEIRAZEAU </t>
  </si>
  <si>
    <t>DANI </t>
  </si>
  <si>
    <t>TOM </t>
  </si>
  <si>
    <t> 2104310  </t>
  </si>
  <si>
    <t> 2500897  </t>
  </si>
  <si>
    <t> 2193441  </t>
  </si>
  <si>
    <t> 2391139  </t>
  </si>
  <si>
    <t> 2456349  </t>
  </si>
  <si>
    <t> 2502373  </t>
  </si>
  <si>
    <t> 2493975  </t>
  </si>
  <si>
    <t> 2504254  </t>
  </si>
  <si>
    <t> 2095777  </t>
  </si>
  <si>
    <t> 2430376  </t>
  </si>
  <si>
    <t> 2275898  </t>
  </si>
  <si>
    <t>AIDOUDI </t>
  </si>
  <si>
    <t>SIRINE </t>
  </si>
  <si>
    <t>BAZZAZI </t>
  </si>
  <si>
    <t>MELYNA </t>
  </si>
  <si>
    <t>DIBA </t>
  </si>
  <si>
    <t>RAMATOULAYE </t>
  </si>
  <si>
    <t>VALENTINA </t>
  </si>
  <si>
    <t> 2498815  </t>
  </si>
  <si>
    <t> 2454501  </t>
  </si>
  <si>
    <t> 2493979  </t>
  </si>
  <si>
    <t> 2454482  </t>
  </si>
  <si>
    <t>ALEXIS </t>
  </si>
  <si>
    <t>LUCAS </t>
  </si>
  <si>
    <t>CAMPISTRON </t>
  </si>
  <si>
    <t>HURTIS </t>
  </si>
  <si>
    <t>LOUIS </t>
  </si>
  <si>
    <t>JEDIDI </t>
  </si>
  <si>
    <t>BILEL </t>
  </si>
  <si>
    <t>NAHEL </t>
  </si>
  <si>
    <t> 2222732  </t>
  </si>
  <si>
    <t> 2454461  </t>
  </si>
  <si>
    <t> 1933467  </t>
  </si>
  <si>
    <t> 2493983  </t>
  </si>
  <si>
    <t> 2437413  </t>
  </si>
  <si>
    <t>LEFEVRE-LAMAND </t>
  </si>
  <si>
    <t>CHLOE </t>
  </si>
  <si>
    <t>LISKOWITCH </t>
  </si>
  <si>
    <t>EMMY </t>
  </si>
  <si>
    <t>SERRIN </t>
  </si>
  <si>
    <t>LOUISA </t>
  </si>
  <si>
    <t> 2415211  </t>
  </si>
  <si>
    <t> 2395140  </t>
  </si>
  <si>
    <t> 2507472  </t>
  </si>
  <si>
    <t>ANSTETT </t>
  </si>
  <si>
    <t>PAVEL </t>
  </si>
  <si>
    <t>CHEVALLIER </t>
  </si>
  <si>
    <t>ALAN </t>
  </si>
  <si>
    <t>CIGOLINI </t>
  </si>
  <si>
    <t>MALO </t>
  </si>
  <si>
    <t>THEO </t>
  </si>
  <si>
    <t>EDEN </t>
  </si>
  <si>
    <t>GAUTREAU </t>
  </si>
  <si>
    <t>EVAN </t>
  </si>
  <si>
    <t>HASSINI </t>
  </si>
  <si>
    <t>ADAM </t>
  </si>
  <si>
    <t>HAZARD </t>
  </si>
  <si>
    <t>LARGUECHE LE SAOUT </t>
  </si>
  <si>
    <t>ADEM </t>
  </si>
  <si>
    <t>LY </t>
  </si>
  <si>
    <t>WASSIL-MOHAMMED </t>
  </si>
  <si>
    <t>RAZAFINDRAMIANDRA </t>
  </si>
  <si>
    <t>RINDRA </t>
  </si>
  <si>
    <t> 2507474  </t>
  </si>
  <si>
    <t> 2507467  </t>
  </si>
  <si>
    <t> 2381782  </t>
  </si>
  <si>
    <t> 2505691  </t>
  </si>
  <si>
    <t> 2507477  </t>
  </si>
  <si>
    <t> 2507470  </t>
  </si>
  <si>
    <t> 2381773  </t>
  </si>
  <si>
    <t> 2415209  </t>
  </si>
  <si>
    <t> 2303765  </t>
  </si>
  <si>
    <t> 2436930  </t>
  </si>
  <si>
    <t>ALI MAHAMOUD </t>
  </si>
  <si>
    <t>HICHMA </t>
  </si>
  <si>
    <t>LILIA </t>
  </si>
  <si>
    <t> 2415202  </t>
  </si>
  <si>
    <t> 2284461  </t>
  </si>
  <si>
    <t>ELIOTT </t>
  </si>
  <si>
    <t>LIAM </t>
  </si>
  <si>
    <t> 2425938  </t>
  </si>
  <si>
    <t>GILLOT </t>
  </si>
  <si>
    <t>INES </t>
  </si>
  <si>
    <t>ROUSSEL </t>
  </si>
  <si>
    <t>ELISE </t>
  </si>
  <si>
    <t> 2381441  </t>
  </si>
  <si>
    <t> 2474680  </t>
  </si>
  <si>
    <t>VICTOR </t>
  </si>
  <si>
    <t>DUPENDANT </t>
  </si>
  <si>
    <t>MILES </t>
  </si>
  <si>
    <t>SAHNOUNE </t>
  </si>
  <si>
    <t>ELWAN </t>
  </si>
  <si>
    <t> 2099845  </t>
  </si>
  <si>
    <t> 2474776  </t>
  </si>
  <si>
    <t>AOUDJALI TAHIR </t>
  </si>
  <si>
    <t>IMANE </t>
  </si>
  <si>
    <t> 2199747  </t>
  </si>
  <si>
    <t>JAMES </t>
  </si>
  <si>
    <t>FRANCOIS </t>
  </si>
  <si>
    <t>CLEMENT </t>
  </si>
  <si>
    <t>WILLYAM </t>
  </si>
  <si>
    <t> 1910550  </t>
  </si>
  <si>
    <t> 1897000  </t>
  </si>
  <si>
    <t> 2199765  </t>
  </si>
  <si>
    <t> 2381473  </t>
  </si>
  <si>
    <t>BADEN </t>
  </si>
  <si>
    <t>DIYAANA </t>
  </si>
  <si>
    <t>BATALA BISSE </t>
  </si>
  <si>
    <t>ROXAN-DOROTHEE </t>
  </si>
  <si>
    <t>BOUCHOLTZ </t>
  </si>
  <si>
    <t>LYNALIE </t>
  </si>
  <si>
    <t>NZELOMONA </t>
  </si>
  <si>
    <t>ELISA </t>
  </si>
  <si>
    <t>OEUNG </t>
  </si>
  <si>
    <t>AELIA </t>
  </si>
  <si>
    <t>ROLLIER-MAYEN </t>
  </si>
  <si>
    <t>SIENNA </t>
  </si>
  <si>
    <t>VANGOUT </t>
  </si>
  <si>
    <t>KAYLIA </t>
  </si>
  <si>
    <t> 2455336  </t>
  </si>
  <si>
    <t> 2296651  </t>
  </si>
  <si>
    <t> 2486910  </t>
  </si>
  <si>
    <t> 2368649  </t>
  </si>
  <si>
    <t> 2466021  </t>
  </si>
  <si>
    <t> 2454101  </t>
  </si>
  <si>
    <t> 2455377  </t>
  </si>
  <si>
    <t>ARAUJO ALVES </t>
  </si>
  <si>
    <t>MATEUS </t>
  </si>
  <si>
    <t>DIJOUX </t>
  </si>
  <si>
    <t>MILAN </t>
  </si>
  <si>
    <t>KUPR </t>
  </si>
  <si>
    <t>GABIN </t>
  </si>
  <si>
    <t>LABIB </t>
  </si>
  <si>
    <t>WASSIM </t>
  </si>
  <si>
    <t>SALMANE </t>
  </si>
  <si>
    <t>LASSOUED </t>
  </si>
  <si>
    <t>JUNAID </t>
  </si>
  <si>
    <t>MAHLER </t>
  </si>
  <si>
    <t>ANATOLE </t>
  </si>
  <si>
    <t>MELEDJEM </t>
  </si>
  <si>
    <t>ISAAK </t>
  </si>
  <si>
    <t>JOSUE </t>
  </si>
  <si>
    <t>VALENTIN SCHRUB </t>
  </si>
  <si>
    <t>VYDELINGUM </t>
  </si>
  <si>
    <t> 2465654  </t>
  </si>
  <si>
    <t> 2221312  </t>
  </si>
  <si>
    <t> 2466004  </t>
  </si>
  <si>
    <t> 2465994  </t>
  </si>
  <si>
    <t> 2465997  </t>
  </si>
  <si>
    <t> 2477133  </t>
  </si>
  <si>
    <t> 2454114  </t>
  </si>
  <si>
    <t> 2369671  </t>
  </si>
  <si>
    <t> 2487622  </t>
  </si>
  <si>
    <t> 2477120  </t>
  </si>
  <si>
    <t> 2368699  </t>
  </si>
  <si>
    <t>MARIANA </t>
  </si>
  <si>
    <t>DJANNA </t>
  </si>
  <si>
    <t>BARKI </t>
  </si>
  <si>
    <t>JADE </t>
  </si>
  <si>
    <t>BEAUMAIS AILLET </t>
  </si>
  <si>
    <t>MATHILDE </t>
  </si>
  <si>
    <t>BETOUBAM </t>
  </si>
  <si>
    <t>MAELY </t>
  </si>
  <si>
    <t>CAPILLON </t>
  </si>
  <si>
    <t>NOLWENN </t>
  </si>
  <si>
    <t>CERRISIER-FERREIRA </t>
  </si>
  <si>
    <t>FAUCK </t>
  </si>
  <si>
    <t>FORTUNE </t>
  </si>
  <si>
    <t>HOUBALLA </t>
  </si>
  <si>
    <t>INAYA </t>
  </si>
  <si>
    <t>KANGULUNGU </t>
  </si>
  <si>
    <t>SHANA </t>
  </si>
  <si>
    <t>KIMPESA </t>
  </si>
  <si>
    <t>TESSNIM </t>
  </si>
  <si>
    <t>LEANE </t>
  </si>
  <si>
    <t>MARCHANDET </t>
  </si>
  <si>
    <t>SARAH </t>
  </si>
  <si>
    <t>NZIGOU </t>
  </si>
  <si>
    <t>LOUNAH </t>
  </si>
  <si>
    <t>SOUIL </t>
  </si>
  <si>
    <t>CHARLOTTE </t>
  </si>
  <si>
    <t>TURPIS </t>
  </si>
  <si>
    <t>ENORAH </t>
  </si>
  <si>
    <t>URBAIN </t>
  </si>
  <si>
    <t> 2465644  </t>
  </si>
  <si>
    <t> 2455309  </t>
  </si>
  <si>
    <t> 2108403  </t>
  </si>
  <si>
    <t> 2486917  </t>
  </si>
  <si>
    <t> 2213567  </t>
  </si>
  <si>
    <t> 2368421  </t>
  </si>
  <si>
    <t> 2455307  </t>
  </si>
  <si>
    <t> 2303519  </t>
  </si>
  <si>
    <t> 2374872  </t>
  </si>
  <si>
    <t> 2469663  </t>
  </si>
  <si>
    <t> 2176483  </t>
  </si>
  <si>
    <t> 2193926  </t>
  </si>
  <si>
    <t> 2477158  </t>
  </si>
  <si>
    <t> 2356183  </t>
  </si>
  <si>
    <t> 2477174  </t>
  </si>
  <si>
    <t> 2481119  </t>
  </si>
  <si>
    <t> 2455362  </t>
  </si>
  <si>
    <t> 2457729  </t>
  </si>
  <si>
    <t> 2356337  </t>
  </si>
  <si>
    <t> 2457698  </t>
  </si>
  <si>
    <t>CARVALHO DIAS </t>
  </si>
  <si>
    <t>DIEGO </t>
  </si>
  <si>
    <t>CISSAKO </t>
  </si>
  <si>
    <t>KALILOU </t>
  </si>
  <si>
    <t>FIOLET </t>
  </si>
  <si>
    <t>SAWYER </t>
  </si>
  <si>
    <t>FLORETTE </t>
  </si>
  <si>
    <t>HAYDEN </t>
  </si>
  <si>
    <t>HOULEZ </t>
  </si>
  <si>
    <t>JOHAN </t>
  </si>
  <si>
    <t>KRIZUB </t>
  </si>
  <si>
    <t>KUBIAK </t>
  </si>
  <si>
    <t>LAMBERT </t>
  </si>
  <si>
    <t>MULLER </t>
  </si>
  <si>
    <t>TARAUD </t>
  </si>
  <si>
    <t>NOE </t>
  </si>
  <si>
    <t>TORCHET FERRARI </t>
  </si>
  <si>
    <t>KEYLAN </t>
  </si>
  <si>
    <t>VITALIS </t>
  </si>
  <si>
    <t>LYVANN </t>
  </si>
  <si>
    <t> 2469690  </t>
  </si>
  <si>
    <t> 2290621  </t>
  </si>
  <si>
    <t> 2356185  </t>
  </si>
  <si>
    <t> 1979248  </t>
  </si>
  <si>
    <t> 2369349  </t>
  </si>
  <si>
    <t> 2469647  </t>
  </si>
  <si>
    <t> 2368550  </t>
  </si>
  <si>
    <t> 2290926  </t>
  </si>
  <si>
    <t> 2487626  </t>
  </si>
  <si>
    <t> 2291087  </t>
  </si>
  <si>
    <t> 2369361  </t>
  </si>
  <si>
    <t> 2401451  </t>
  </si>
  <si>
    <t>FERNANDES AMMIRATI </t>
  </si>
  <si>
    <t>GABRIEL </t>
  </si>
  <si>
    <t>GILLET </t>
  </si>
  <si>
    <t>HULOT </t>
  </si>
  <si>
    <t>LUCIEN </t>
  </si>
  <si>
    <t>LEAN </t>
  </si>
  <si>
    <t>ANDREWS </t>
  </si>
  <si>
    <t>SIPHON </t>
  </si>
  <si>
    <t>JELANI </t>
  </si>
  <si>
    <t>VINCI </t>
  </si>
  <si>
    <t>ANGELO </t>
  </si>
  <si>
    <t> 2161875  </t>
  </si>
  <si>
    <t> 2455950  </t>
  </si>
  <si>
    <t> 2455903  </t>
  </si>
  <si>
    <t> 2454576  </t>
  </si>
  <si>
    <t> 2351914  </t>
  </si>
  <si>
    <t> 2377027  </t>
  </si>
  <si>
    <t> 2495458  </t>
  </si>
  <si>
    <t>AUDRAIN </t>
  </si>
  <si>
    <t>RAFAEL </t>
  </si>
  <si>
    <t>MUTOMBO VALERIUS </t>
  </si>
  <si>
    <t> 2155724  </t>
  </si>
  <si>
    <t> 2161876  </t>
  </si>
  <si>
    <t> 2355899  </t>
  </si>
  <si>
    <t>DUHAYON</t>
  </si>
  <si>
    <t>FLORIAN</t>
  </si>
  <si>
    <t>GACON </t>
  </si>
  <si>
    <t>CONFESSON DALEMAGNE</t>
  </si>
  <si>
    <t>LIYA</t>
  </si>
  <si>
    <t>DOHM</t>
  </si>
  <si>
    <t>GAETAN</t>
  </si>
  <si>
    <t>ARTHUR-XAVIER </t>
  </si>
  <si>
    <t>ROUSSELET</t>
  </si>
  <si>
    <t>GAMBIER </t>
  </si>
  <si>
    <t>VIEIRA </t>
  </si>
  <si>
    <t>BOULAY</t>
  </si>
  <si>
    <t>MARGAUX</t>
  </si>
  <si>
    <t>LADA</t>
  </si>
  <si>
    <t>AMANI</t>
  </si>
  <si>
    <t>THIEME</t>
  </si>
  <si>
    <t>IMRAN</t>
  </si>
  <si>
    <t>TRIATHLON EA 2016</t>
  </si>
  <si>
    <t>Sabine KIMPESA</t>
  </si>
  <si>
    <t>Stéphane GOURDON</t>
  </si>
  <si>
    <t>André GOURDON</t>
  </si>
  <si>
    <t>NL</t>
  </si>
  <si>
    <t>Jérome CAMPISTRON</t>
  </si>
  <si>
    <t>Jérémy MARSEGAN</t>
  </si>
  <si>
    <t>Alexandre KUPR</t>
  </si>
  <si>
    <t>Eric AUDRAIN</t>
  </si>
  <si>
    <t>Camille LEPOIL</t>
  </si>
  <si>
    <t>Hélène RARNAUD</t>
  </si>
  <si>
    <t>BCR</t>
  </si>
  <si>
    <t>Bertrand CHASSIGNOL</t>
  </si>
  <si>
    <t>Farouda HASSANI</t>
  </si>
  <si>
    <t>Gilles LAUNOY</t>
  </si>
  <si>
    <t>Igor MOSZYK</t>
  </si>
  <si>
    <t>Pierrick BIALEK</t>
  </si>
  <si>
    <t>Jamel JEDIDI</t>
  </si>
  <si>
    <t>Mathis KANGULUNGU</t>
  </si>
  <si>
    <t>Mathéo FLORETTE</t>
  </si>
  <si>
    <t>Liv GOURDON</t>
  </si>
  <si>
    <t>Dune GOURDON</t>
  </si>
  <si>
    <t>Tilio MAHLER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</si>
</sst>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\ mmmm\ yyyy"/>
  </numFmts>
  <fonts count="51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Comic Sans MS"/>
      <family val="4"/>
    </font>
    <font>
      <sz val="12"/>
      <name val="Comic Sans MS"/>
      <family val="4"/>
    </font>
    <font>
      <b/>
      <sz val="12"/>
      <name val="Comic Sans MS"/>
      <family val="4"/>
    </font>
    <font>
      <sz val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Tahoma"/>
      <family val="2"/>
    </font>
    <font>
      <b/>
      <sz val="9"/>
      <name val="Arial"/>
      <family val="2"/>
    </font>
    <font>
      <sz val="10"/>
      <name val="Arial"/>
      <family val="2"/>
    </font>
    <font>
      <sz val="8"/>
      <name val="Tahoma"/>
      <family val="2"/>
    </font>
    <font>
      <b/>
      <sz val="12"/>
      <name val="Arial"/>
      <family val="2"/>
    </font>
    <font>
      <b/>
      <sz val="7"/>
      <name val="Arial"/>
      <family val="2"/>
    </font>
    <font>
      <b/>
      <i/>
      <sz val="9"/>
      <name val="Arial"/>
      <family val="2"/>
    </font>
    <font>
      <b/>
      <i/>
      <sz val="8"/>
      <name val="Tahoma"/>
      <family val="2"/>
    </font>
    <font>
      <b/>
      <i/>
      <sz val="9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8"/>
      <color indexed="17"/>
      <name val="Tahoma"/>
      <family val="2"/>
    </font>
    <font>
      <b/>
      <sz val="18"/>
      <color indexed="17"/>
      <name val="Algerian"/>
      <family val="5"/>
    </font>
    <font>
      <b/>
      <sz val="16"/>
      <name val="Tahoma"/>
      <family val="2"/>
    </font>
    <font>
      <b/>
      <sz val="12"/>
      <name val="Tahoma"/>
      <family val="2"/>
    </font>
    <font>
      <sz val="8"/>
      <name val="Arial"/>
      <family val="2"/>
    </font>
    <font>
      <b/>
      <sz val="9"/>
      <name val="Tahoma"/>
      <family val="2"/>
    </font>
    <font>
      <b/>
      <sz val="12"/>
      <color indexed="10"/>
      <name val="Arial"/>
      <family val="2"/>
    </font>
    <font>
      <sz val="8"/>
      <color indexed="8"/>
      <name val="Comic Sans MS"/>
      <family val="4"/>
    </font>
    <font>
      <sz val="14"/>
      <color indexed="10"/>
      <name val="Comic Sans MS"/>
      <family val="4"/>
    </font>
    <font>
      <sz val="48"/>
      <name val="Arial"/>
      <family val="2"/>
    </font>
    <font>
      <sz val="72"/>
      <name val="Arial"/>
      <family val="2"/>
    </font>
    <font>
      <sz val="22"/>
      <name val="Comic Sans MS"/>
      <family val="4"/>
    </font>
    <font>
      <sz val="22"/>
      <name val="Arial"/>
      <family val="2"/>
    </font>
    <font>
      <sz val="8"/>
      <name val="Comic Sans MS"/>
      <family val="4"/>
    </font>
    <font>
      <b/>
      <i/>
      <sz val="9"/>
      <name val="Arial"/>
      <family val="2"/>
    </font>
    <font>
      <b/>
      <sz val="10"/>
      <name val="Arial"/>
      <family val="2"/>
    </font>
    <font>
      <sz val="18"/>
      <name val="Arial"/>
      <family val="2"/>
    </font>
    <font>
      <sz val="8.0500000000000007"/>
      <color indexed="8"/>
      <name val="Comic Sans MS"/>
      <family val="4"/>
    </font>
    <font>
      <sz val="18"/>
      <name val="Tahoma"/>
      <family val="2"/>
    </font>
    <font>
      <sz val="16"/>
      <name val="Tahoma"/>
      <family val="2"/>
    </font>
    <font>
      <b/>
      <u/>
      <sz val="12"/>
      <name val="Comic Sans MS"/>
      <family val="4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8"/>
      <name val="Arial"/>
      <family val="2"/>
    </font>
    <font>
      <b/>
      <sz val="9"/>
      <color rgb="FFFF0000"/>
      <name val="Arial"/>
      <family val="2"/>
    </font>
    <font>
      <b/>
      <sz val="9"/>
      <color rgb="FFFF0000"/>
      <name val="Tahoma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</fonts>
  <fills count="19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gray125">
        <bgColor indexed="31"/>
      </patternFill>
    </fill>
    <fill>
      <patternFill patternType="gray0625">
        <bgColor indexed="26"/>
      </patternFill>
    </fill>
    <fill>
      <patternFill patternType="solid">
        <fgColor indexed="13"/>
        <bgColor indexed="64"/>
      </patternFill>
    </fill>
    <fill>
      <patternFill patternType="gray125">
        <bgColor indexed="1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10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10"/>
      </diagonal>
    </border>
    <border diagonalUp="1" diagonalDown="1">
      <left/>
      <right/>
      <top style="thin">
        <color indexed="64"/>
      </top>
      <bottom style="thin">
        <color indexed="64"/>
      </bottom>
      <diagonal style="thin">
        <color indexed="10"/>
      </diagonal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547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2" fontId="6" fillId="0" borderId="0" xfId="0" applyNumberFormat="1" applyFont="1"/>
    <xf numFmtId="1" fontId="6" fillId="0" borderId="0" xfId="0" applyNumberFormat="1" applyFont="1" applyAlignment="1">
      <alignment horizontal="center"/>
    </xf>
    <xf numFmtId="0" fontId="7" fillId="0" borderId="0" xfId="0" applyFont="1"/>
    <xf numFmtId="0" fontId="7" fillId="2" borderId="1" xfId="0" applyFont="1" applyFill="1" applyBorder="1"/>
    <xf numFmtId="0" fontId="7" fillId="2" borderId="2" xfId="0" applyFont="1" applyFill="1" applyBorder="1"/>
    <xf numFmtId="164" fontId="7" fillId="2" borderId="2" xfId="0" applyNumberFormat="1" applyFont="1" applyFill="1" applyBorder="1" applyAlignment="1">
      <alignment horizontal="right"/>
    </xf>
    <xf numFmtId="0" fontId="7" fillId="2" borderId="2" xfId="0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right"/>
    </xf>
    <xf numFmtId="2" fontId="7" fillId="2" borderId="2" xfId="0" applyNumberFormat="1" applyFont="1" applyFill="1" applyBorder="1" applyAlignment="1">
      <alignment horizontal="right"/>
    </xf>
    <xf numFmtId="0" fontId="7" fillId="3" borderId="2" xfId="0" applyFont="1" applyFill="1" applyBorder="1" applyAlignment="1">
      <alignment horizontal="center"/>
    </xf>
    <xf numFmtId="1" fontId="7" fillId="2" borderId="3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/>
    <xf numFmtId="164" fontId="7" fillId="2" borderId="0" xfId="0" applyNumberFormat="1" applyFont="1" applyFill="1" applyAlignment="1">
      <alignment horizontal="right"/>
    </xf>
    <xf numFmtId="2" fontId="7" fillId="3" borderId="0" xfId="0" applyNumberFormat="1" applyFont="1" applyFill="1" applyAlignment="1">
      <alignment horizontal="right"/>
    </xf>
    <xf numFmtId="2" fontId="7" fillId="2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center"/>
    </xf>
    <xf numFmtId="0" fontId="8" fillId="0" borderId="0" xfId="0" applyFont="1"/>
    <xf numFmtId="0" fontId="8" fillId="2" borderId="4" xfId="0" applyFont="1" applyFill="1" applyBorder="1"/>
    <xf numFmtId="0" fontId="8" fillId="2" borderId="0" xfId="0" applyFont="1" applyFill="1"/>
    <xf numFmtId="0" fontId="8" fillId="2" borderId="0" xfId="0" applyNumberFormat="1" applyFont="1" applyFill="1"/>
    <xf numFmtId="0" fontId="8" fillId="2" borderId="0" xfId="0" applyFont="1" applyFill="1" applyAlignment="1"/>
    <xf numFmtId="2" fontId="8" fillId="3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right"/>
    </xf>
    <xf numFmtId="0" fontId="8" fillId="3" borderId="0" xfId="0" applyFont="1" applyFill="1" applyAlignment="1">
      <alignment horizontal="center"/>
    </xf>
    <xf numFmtId="1" fontId="8" fillId="2" borderId="5" xfId="0" applyNumberFormat="1" applyFont="1" applyFill="1" applyBorder="1" applyAlignment="1">
      <alignment horizontal="center"/>
    </xf>
    <xf numFmtId="164" fontId="8" fillId="2" borderId="0" xfId="0" applyNumberFormat="1" applyFont="1" applyFill="1" applyAlignment="1">
      <alignment horizontal="right"/>
    </xf>
    <xf numFmtId="164" fontId="7" fillId="2" borderId="6" xfId="0" applyNumberFormat="1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2" fontId="7" fillId="3" borderId="6" xfId="0" applyNumberFormat="1" applyFont="1" applyFill="1" applyBorder="1" applyAlignment="1">
      <alignment horizontal="right"/>
    </xf>
    <xf numFmtId="2" fontId="7" fillId="2" borderId="6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center"/>
    </xf>
    <xf numFmtId="1" fontId="7" fillId="2" borderId="7" xfId="0" applyNumberFormat="1" applyFont="1" applyFill="1" applyBorder="1" applyAlignment="1">
      <alignment horizontal="center"/>
    </xf>
    <xf numFmtId="1" fontId="7" fillId="2" borderId="0" xfId="0" applyNumberFormat="1" applyFont="1" applyFill="1" applyAlignment="1">
      <alignment horizontal="center"/>
    </xf>
    <xf numFmtId="0" fontId="9" fillId="4" borderId="8" xfId="0" applyFont="1" applyFill="1" applyBorder="1" applyAlignment="1">
      <alignment horizontal="center"/>
    </xf>
    <xf numFmtId="164" fontId="9" fillId="5" borderId="8" xfId="0" applyNumberFormat="1" applyFont="1" applyFill="1" applyBorder="1"/>
    <xf numFmtId="0" fontId="9" fillId="6" borderId="8" xfId="0" applyFont="1" applyFill="1" applyBorder="1" applyAlignment="1">
      <alignment horizontal="center"/>
    </xf>
    <xf numFmtId="1" fontId="6" fillId="6" borderId="8" xfId="0" applyNumberFormat="1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164" fontId="9" fillId="2" borderId="0" xfId="0" applyNumberFormat="1" applyFont="1" applyFill="1"/>
    <xf numFmtId="164" fontId="6" fillId="2" borderId="0" xfId="0" applyNumberFormat="1" applyFont="1" applyFill="1"/>
    <xf numFmtId="0" fontId="9" fillId="5" borderId="8" xfId="0" applyFont="1" applyFill="1" applyBorder="1" applyAlignment="1">
      <alignment horizontal="center"/>
    </xf>
    <xf numFmtId="0" fontId="6" fillId="0" borderId="0" xfId="0" applyFont="1" applyFill="1"/>
    <xf numFmtId="0" fontId="6" fillId="0" borderId="7" xfId="0" applyFont="1" applyFill="1" applyBorder="1"/>
    <xf numFmtId="0" fontId="6" fillId="0" borderId="6" xfId="0" applyFont="1" applyFill="1" applyBorder="1"/>
    <xf numFmtId="0" fontId="6" fillId="3" borderId="0" xfId="0" applyFont="1" applyFill="1" applyAlignment="1">
      <alignment horizontal="center"/>
    </xf>
    <xf numFmtId="2" fontId="6" fillId="0" borderId="0" xfId="0" applyNumberFormat="1" applyFont="1" applyAlignment="1">
      <alignment horizontal="center"/>
    </xf>
    <xf numFmtId="1" fontId="7" fillId="2" borderId="2" xfId="0" applyNumberFormat="1" applyFont="1" applyFill="1" applyBorder="1" applyAlignment="1">
      <alignment horizontal="center"/>
    </xf>
    <xf numFmtId="2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8" fillId="0" borderId="0" xfId="0" applyFont="1" applyFill="1" applyAlignment="1"/>
    <xf numFmtId="0" fontId="8" fillId="2" borderId="0" xfId="0" applyNumberFormat="1" applyFont="1" applyFill="1" applyAlignment="1">
      <alignment horizontal="center"/>
    </xf>
    <xf numFmtId="0" fontId="8" fillId="3" borderId="0" xfId="0" applyNumberFormat="1" applyFont="1" applyFill="1" applyAlignment="1">
      <alignment horizontal="center"/>
    </xf>
    <xf numFmtId="2" fontId="7" fillId="3" borderId="6" xfId="0" applyNumberFormat="1" applyFont="1" applyFill="1" applyBorder="1" applyAlignment="1">
      <alignment horizontal="center"/>
    </xf>
    <xf numFmtId="2" fontId="9" fillId="3" borderId="0" xfId="0" applyNumberFormat="1" applyFont="1" applyFill="1"/>
    <xf numFmtId="0" fontId="16" fillId="3" borderId="0" xfId="0" applyFont="1" applyFill="1"/>
    <xf numFmtId="0" fontId="16" fillId="7" borderId="9" xfId="0" applyFont="1" applyFill="1" applyBorder="1"/>
    <xf numFmtId="0" fontId="16" fillId="7" borderId="10" xfId="0" applyFont="1" applyFill="1" applyBorder="1"/>
    <xf numFmtId="0" fontId="16" fillId="7" borderId="10" xfId="0" applyFont="1" applyFill="1" applyBorder="1" applyAlignment="1">
      <alignment horizontal="center"/>
    </xf>
    <xf numFmtId="0" fontId="16" fillId="7" borderId="7" xfId="0" applyFont="1" applyFill="1" applyBorder="1" applyAlignment="1">
      <alignment horizontal="center"/>
    </xf>
    <xf numFmtId="164" fontId="16" fillId="8" borderId="0" xfId="0" applyNumberFormat="1" applyFont="1" applyFill="1" applyAlignment="1">
      <alignment horizontal="right"/>
    </xf>
    <xf numFmtId="0" fontId="16" fillId="7" borderId="9" xfId="0" applyFont="1" applyFill="1" applyBorder="1" applyAlignment="1"/>
    <xf numFmtId="0" fontId="16" fillId="7" borderId="10" xfId="0" applyNumberFormat="1" applyFont="1" applyFill="1" applyBorder="1"/>
    <xf numFmtId="0" fontId="16" fillId="7" borderId="10" xfId="0" applyFont="1" applyFill="1" applyBorder="1" applyAlignment="1"/>
    <xf numFmtId="2" fontId="16" fillId="7" borderId="10" xfId="0" applyNumberFormat="1" applyFont="1" applyFill="1" applyBorder="1" applyAlignment="1">
      <alignment horizontal="center"/>
    </xf>
    <xf numFmtId="2" fontId="16" fillId="8" borderId="0" xfId="0" applyNumberFormat="1" applyFont="1" applyFill="1" applyAlignment="1">
      <alignment horizontal="right"/>
    </xf>
    <xf numFmtId="0" fontId="6" fillId="3" borderId="0" xfId="0" applyFont="1" applyFill="1"/>
    <xf numFmtId="0" fontId="6" fillId="0" borderId="11" xfId="0" applyFont="1" applyFill="1" applyBorder="1"/>
    <xf numFmtId="164" fontId="6" fillId="3" borderId="0" xfId="0" applyNumberFormat="1" applyFont="1" applyFill="1" applyAlignment="1">
      <alignment horizontal="right"/>
    </xf>
    <xf numFmtId="0" fontId="6" fillId="0" borderId="11" xfId="0" applyFont="1" applyFill="1" applyBorder="1" applyAlignment="1"/>
    <xf numFmtId="0" fontId="6" fillId="0" borderId="7" xfId="0" applyNumberFormat="1" applyFont="1" applyFill="1" applyBorder="1"/>
    <xf numFmtId="0" fontId="6" fillId="0" borderId="6" xfId="0" applyFont="1" applyFill="1" applyBorder="1" applyAlignment="1"/>
    <xf numFmtId="2" fontId="6" fillId="3" borderId="0" xfId="0" applyNumberFormat="1" applyFont="1" applyFill="1" applyAlignment="1">
      <alignment horizontal="right"/>
    </xf>
    <xf numFmtId="0" fontId="6" fillId="0" borderId="7" xfId="0" applyFont="1" applyFill="1" applyBorder="1" applyAlignment="1"/>
    <xf numFmtId="0" fontId="16" fillId="6" borderId="12" xfId="0" applyFont="1" applyFill="1" applyBorder="1"/>
    <xf numFmtId="0" fontId="16" fillId="6" borderId="6" xfId="0" applyFont="1" applyFill="1" applyBorder="1"/>
    <xf numFmtId="1" fontId="16" fillId="6" borderId="6" xfId="0" applyNumberFormat="1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6" fillId="6" borderId="12" xfId="0" applyFont="1" applyFill="1" applyBorder="1" applyAlignment="1"/>
    <xf numFmtId="0" fontId="16" fillId="6" borderId="6" xfId="0" applyNumberFormat="1" applyFont="1" applyFill="1" applyBorder="1"/>
    <xf numFmtId="0" fontId="16" fillId="6" borderId="6" xfId="0" applyFont="1" applyFill="1" applyBorder="1" applyAlignment="1"/>
    <xf numFmtId="0" fontId="18" fillId="6" borderId="7" xfId="0" applyFont="1" applyFill="1" applyBorder="1" applyAlignment="1">
      <alignment horizontal="center"/>
    </xf>
    <xf numFmtId="0" fontId="16" fillId="9" borderId="12" xfId="0" applyFont="1" applyFill="1" applyBorder="1"/>
    <xf numFmtId="0" fontId="16" fillId="9" borderId="10" xfId="0" applyFont="1" applyFill="1" applyBorder="1"/>
    <xf numFmtId="1" fontId="16" fillId="9" borderId="6" xfId="0" applyNumberFormat="1" applyFont="1" applyFill="1" applyBorder="1" applyAlignment="1">
      <alignment horizontal="center"/>
    </xf>
    <xf numFmtId="0" fontId="17" fillId="9" borderId="7" xfId="0" applyFont="1" applyFill="1" applyBorder="1" applyAlignment="1">
      <alignment horizontal="center"/>
    </xf>
    <xf numFmtId="0" fontId="16" fillId="9" borderId="12" xfId="0" applyFont="1" applyFill="1" applyBorder="1" applyAlignment="1"/>
    <xf numFmtId="0" fontId="16" fillId="9" borderId="10" xfId="0" applyNumberFormat="1" applyFont="1" applyFill="1" applyBorder="1"/>
    <xf numFmtId="0" fontId="16" fillId="9" borderId="10" xfId="0" applyFont="1" applyFill="1" applyBorder="1" applyAlignment="1"/>
    <xf numFmtId="0" fontId="16" fillId="10" borderId="12" xfId="0" applyFont="1" applyFill="1" applyBorder="1"/>
    <xf numFmtId="0" fontId="16" fillId="10" borderId="6" xfId="0" applyFont="1" applyFill="1" applyBorder="1"/>
    <xf numFmtId="1" fontId="16" fillId="10" borderId="6" xfId="0" applyNumberFormat="1" applyFont="1" applyFill="1" applyBorder="1" applyAlignment="1">
      <alignment horizontal="center"/>
    </xf>
    <xf numFmtId="0" fontId="17" fillId="10" borderId="7" xfId="0" applyFont="1" applyFill="1" applyBorder="1" applyAlignment="1">
      <alignment horizontal="center"/>
    </xf>
    <xf numFmtId="0" fontId="16" fillId="10" borderId="12" xfId="0" applyFont="1" applyFill="1" applyBorder="1" applyAlignment="1"/>
    <xf numFmtId="0" fontId="16" fillId="10" borderId="6" xfId="0" applyNumberFormat="1" applyFont="1" applyFill="1" applyBorder="1"/>
    <xf numFmtId="0" fontId="16" fillId="10" borderId="6" xfId="0" applyFont="1" applyFill="1" applyBorder="1" applyAlignment="1"/>
    <xf numFmtId="0" fontId="18" fillId="10" borderId="6" xfId="0" applyFont="1" applyFill="1" applyBorder="1" applyAlignment="1">
      <alignment horizontal="center"/>
    </xf>
    <xf numFmtId="164" fontId="9" fillId="3" borderId="0" xfId="0" applyNumberFormat="1" applyFont="1" applyFill="1"/>
    <xf numFmtId="2" fontId="16" fillId="7" borderId="6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164" fontId="6" fillId="3" borderId="7" xfId="0" applyNumberFormat="1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6" fillId="3" borderId="11" xfId="0" applyFont="1" applyFill="1" applyBorder="1" applyAlignment="1"/>
    <xf numFmtId="0" fontId="6" fillId="3" borderId="7" xfId="0" applyNumberFormat="1" applyFont="1" applyFill="1" applyBorder="1"/>
    <xf numFmtId="0" fontId="6" fillId="3" borderId="7" xfId="0" applyFont="1" applyFill="1" applyBorder="1" applyAlignment="1"/>
    <xf numFmtId="0" fontId="6" fillId="3" borderId="11" xfId="0" applyFont="1" applyFill="1" applyBorder="1"/>
    <xf numFmtId="0" fontId="6" fillId="3" borderId="7" xfId="0" applyFont="1" applyFill="1" applyBorder="1"/>
    <xf numFmtId="0" fontId="6" fillId="3" borderId="6" xfId="0" applyFont="1" applyFill="1" applyBorder="1"/>
    <xf numFmtId="0" fontId="6" fillId="3" borderId="6" xfId="0" applyFont="1" applyFill="1" applyBorder="1" applyAlignment="1"/>
    <xf numFmtId="164" fontId="6" fillId="3" borderId="11" xfId="0" applyNumberFormat="1" applyFont="1" applyFill="1" applyBorder="1" applyAlignment="1">
      <alignment horizontal="center"/>
    </xf>
    <xf numFmtId="0" fontId="16" fillId="6" borderId="6" xfId="0" applyFont="1" applyFill="1" applyBorder="1" applyAlignment="1">
      <alignment horizontal="center"/>
    </xf>
    <xf numFmtId="0" fontId="16" fillId="6" borderId="7" xfId="0" applyFont="1" applyFill="1" applyBorder="1" applyAlignment="1">
      <alignment horizontal="center"/>
    </xf>
    <xf numFmtId="164" fontId="16" fillId="6" borderId="6" xfId="0" applyNumberFormat="1" applyFont="1" applyFill="1" applyBorder="1" applyAlignment="1">
      <alignment horizontal="center"/>
    </xf>
    <xf numFmtId="0" fontId="16" fillId="9" borderId="6" xfId="0" applyFont="1" applyFill="1" applyBorder="1" applyAlignment="1">
      <alignment horizontal="center"/>
    </xf>
    <xf numFmtId="0" fontId="16" fillId="9" borderId="7" xfId="0" applyFont="1" applyFill="1" applyBorder="1" applyAlignment="1">
      <alignment horizontal="center"/>
    </xf>
    <xf numFmtId="2" fontId="16" fillId="9" borderId="6" xfId="0" applyNumberFormat="1" applyFont="1" applyFill="1" applyBorder="1" applyAlignment="1">
      <alignment horizontal="center"/>
    </xf>
    <xf numFmtId="164" fontId="16" fillId="10" borderId="6" xfId="0" applyNumberFormat="1" applyFont="1" applyFill="1" applyBorder="1" applyAlignment="1">
      <alignment horizontal="center"/>
    </xf>
    <xf numFmtId="0" fontId="16" fillId="10" borderId="7" xfId="0" applyFont="1" applyFill="1" applyBorder="1" applyAlignment="1">
      <alignment horizontal="center"/>
    </xf>
    <xf numFmtId="2" fontId="16" fillId="10" borderId="6" xfId="0" applyNumberFormat="1" applyFont="1" applyFill="1" applyBorder="1" applyAlignment="1">
      <alignment horizontal="center"/>
    </xf>
    <xf numFmtId="0" fontId="18" fillId="10" borderId="7" xfId="0" applyFont="1" applyFill="1" applyBorder="1" applyAlignment="1">
      <alignment horizontal="center"/>
    </xf>
    <xf numFmtId="0" fontId="6" fillId="3" borderId="0" xfId="0" applyFont="1" applyFill="1" applyBorder="1"/>
    <xf numFmtId="2" fontId="6" fillId="3" borderId="7" xfId="0" applyNumberFormat="1" applyFont="1" applyFill="1" applyBorder="1" applyAlignment="1">
      <alignment horizontal="center"/>
    </xf>
    <xf numFmtId="2" fontId="6" fillId="3" borderId="11" xfId="0" applyNumberFormat="1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3" borderId="0" xfId="0" applyFont="1" applyFill="1" applyAlignment="1">
      <alignment horizontal="center"/>
    </xf>
    <xf numFmtId="164" fontId="19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0" fillId="0" borderId="0" xfId="0" applyNumberFormat="1" applyFont="1" applyAlignment="1">
      <alignment horizontal="center"/>
    </xf>
    <xf numFmtId="2" fontId="19" fillId="0" borderId="0" xfId="0" applyNumberFormat="1" applyFont="1" applyAlignment="1">
      <alignment horizontal="center"/>
    </xf>
    <xf numFmtId="0" fontId="21" fillId="3" borderId="0" xfId="0" applyFont="1" applyFill="1" applyAlignment="1">
      <alignment horizontal="center"/>
    </xf>
    <xf numFmtId="164" fontId="21" fillId="0" borderId="0" xfId="0" applyNumberFormat="1" applyFont="1" applyAlignment="1">
      <alignment horizont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0" fillId="3" borderId="13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164" fontId="20" fillId="11" borderId="14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2" fontId="20" fillId="11" borderId="14" xfId="0" applyNumberFormat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2" fontId="19" fillId="0" borderId="1" xfId="0" applyNumberFormat="1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20" fillId="3" borderId="16" xfId="0" applyFont="1" applyFill="1" applyBorder="1" applyAlignment="1">
      <alignment horizontal="center" vertical="center" wrapText="1"/>
    </xf>
    <xf numFmtId="164" fontId="20" fillId="11" borderId="5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2" fontId="20" fillId="11" borderId="5" xfId="0" applyNumberFormat="1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2" fontId="19" fillId="0" borderId="4" xfId="0" applyNumberFormat="1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9" fillId="3" borderId="16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0" fontId="20" fillId="0" borderId="19" xfId="0" applyFont="1" applyBorder="1" applyAlignment="1">
      <alignment horizontal="center"/>
    </xf>
    <xf numFmtId="2" fontId="19" fillId="0" borderId="18" xfId="0" applyNumberFormat="1" applyFont="1" applyBorder="1" applyAlignment="1">
      <alignment horizontal="center"/>
    </xf>
    <xf numFmtId="0" fontId="20" fillId="0" borderId="18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164" fontId="19" fillId="0" borderId="7" xfId="0" applyNumberFormat="1" applyFont="1" applyBorder="1" applyAlignment="1">
      <alignment horizontal="center"/>
    </xf>
    <xf numFmtId="0" fontId="20" fillId="0" borderId="21" xfId="0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22" xfId="0" applyFont="1" applyBorder="1" applyAlignment="1">
      <alignment horizontal="center"/>
    </xf>
    <xf numFmtId="164" fontId="19" fillId="12" borderId="7" xfId="0" applyNumberFormat="1" applyFont="1" applyFill="1" applyBorder="1" applyAlignment="1">
      <alignment horizontal="center"/>
    </xf>
    <xf numFmtId="2" fontId="19" fillId="12" borderId="7" xfId="0" applyNumberFormat="1" applyFont="1" applyFill="1" applyBorder="1" applyAlignment="1">
      <alignment horizontal="center"/>
    </xf>
    <xf numFmtId="164" fontId="19" fillId="11" borderId="7" xfId="0" applyNumberFormat="1" applyFont="1" applyFill="1" applyBorder="1" applyAlignment="1">
      <alignment horizontal="center"/>
    </xf>
    <xf numFmtId="2" fontId="19" fillId="11" borderId="7" xfId="0" applyNumberFormat="1" applyFont="1" applyFill="1" applyBorder="1" applyAlignment="1">
      <alignment horizontal="center"/>
    </xf>
    <xf numFmtId="2" fontId="19" fillId="0" borderId="12" xfId="0" applyNumberFormat="1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2" fontId="8" fillId="3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center"/>
    </xf>
    <xf numFmtId="0" fontId="7" fillId="2" borderId="0" xfId="0" applyFont="1" applyFill="1" applyBorder="1"/>
    <xf numFmtId="164" fontId="7" fillId="2" borderId="0" xfId="0" applyNumberFormat="1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1" fontId="6" fillId="6" borderId="23" xfId="0" applyNumberFormat="1" applyFont="1" applyFill="1" applyBorder="1" applyAlignment="1">
      <alignment horizontal="center"/>
    </xf>
    <xf numFmtId="0" fontId="0" fillId="0" borderId="11" xfId="0" applyFill="1" applyBorder="1"/>
    <xf numFmtId="0" fontId="12" fillId="0" borderId="0" xfId="0" applyFont="1" applyFill="1" applyAlignment="1"/>
    <xf numFmtId="0" fontId="0" fillId="0" borderId="7" xfId="0" applyFill="1" applyBorder="1"/>
    <xf numFmtId="2" fontId="7" fillId="3" borderId="0" xfId="0" applyNumberFormat="1" applyFont="1" applyFill="1" applyBorder="1" applyAlignment="1">
      <alignment horizontal="center"/>
    </xf>
    <xf numFmtId="0" fontId="9" fillId="13" borderId="9" xfId="0" applyFont="1" applyFill="1" applyBorder="1" applyAlignment="1">
      <alignment horizontal="center"/>
    </xf>
    <xf numFmtId="0" fontId="9" fillId="13" borderId="10" xfId="0" applyFont="1" applyFill="1" applyBorder="1" applyAlignment="1">
      <alignment horizontal="center"/>
    </xf>
    <xf numFmtId="2" fontId="9" fillId="13" borderId="10" xfId="0" applyNumberFormat="1" applyFont="1" applyFill="1" applyBorder="1" applyAlignment="1">
      <alignment horizontal="center"/>
    </xf>
    <xf numFmtId="0" fontId="15" fillId="13" borderId="8" xfId="0" applyFont="1" applyFill="1" applyBorder="1" applyAlignment="1">
      <alignment horizontal="center"/>
    </xf>
    <xf numFmtId="0" fontId="14" fillId="13" borderId="10" xfId="0" applyNumberFormat="1" applyFont="1" applyFill="1" applyBorder="1" applyAlignment="1">
      <alignment horizontal="center"/>
    </xf>
    <xf numFmtId="1" fontId="7" fillId="2" borderId="0" xfId="0" applyNumberFormat="1" applyFont="1" applyFill="1" applyBorder="1" applyAlignment="1">
      <alignment horizontal="center"/>
    </xf>
    <xf numFmtId="0" fontId="11" fillId="7" borderId="10" xfId="0" applyFont="1" applyFill="1" applyBorder="1" applyAlignment="1"/>
    <xf numFmtId="0" fontId="11" fillId="7" borderId="10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6" fillId="2" borderId="0" xfId="0" applyFont="1" applyFill="1" applyBorder="1" applyAlignment="1"/>
    <xf numFmtId="0" fontId="16" fillId="2" borderId="0" xfId="0" applyNumberFormat="1" applyFont="1" applyFill="1" applyBorder="1"/>
    <xf numFmtId="164" fontId="16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/>
    </xf>
    <xf numFmtId="164" fontId="16" fillId="2" borderId="0" xfId="0" applyNumberFormat="1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2" fillId="2" borderId="0" xfId="0" applyFont="1" applyFill="1" applyBorder="1"/>
    <xf numFmtId="0" fontId="6" fillId="2" borderId="0" xfId="0" applyFont="1" applyFill="1" applyBorder="1"/>
    <xf numFmtId="0" fontId="13" fillId="2" borderId="0" xfId="0" applyFont="1" applyFill="1" applyBorder="1" applyAlignment="1">
      <alignment horizontal="center"/>
    </xf>
    <xf numFmtId="0" fontId="12" fillId="2" borderId="0" xfId="0" applyFont="1" applyFill="1" applyBorder="1" applyAlignment="1"/>
    <xf numFmtId="164" fontId="8" fillId="2" borderId="0" xfId="0" applyNumberFormat="1" applyFont="1" applyFill="1" applyBorder="1" applyAlignment="1">
      <alignment horizontal="left"/>
    </xf>
    <xf numFmtId="0" fontId="9" fillId="2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14" fontId="12" fillId="0" borderId="0" xfId="0" applyNumberFormat="1" applyFont="1" applyAlignment="1">
      <alignment horizontal="center"/>
    </xf>
    <xf numFmtId="0" fontId="6" fillId="0" borderId="7" xfId="0" applyFont="1" applyBorder="1" applyAlignment="1">
      <alignment horizontal="center"/>
    </xf>
    <xf numFmtId="0" fontId="26" fillId="7" borderId="6" xfId="0" applyFont="1" applyFill="1" applyBorder="1" applyAlignment="1">
      <alignment horizontal="left"/>
    </xf>
    <xf numFmtId="2" fontId="11" fillId="7" borderId="10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2" fontId="5" fillId="0" borderId="0" xfId="0" applyNumberFormat="1" applyFont="1" applyAlignment="1">
      <alignment horizontal="center"/>
    </xf>
    <xf numFmtId="164" fontId="20" fillId="14" borderId="14" xfId="0" applyNumberFormat="1" applyFont="1" applyFill="1" applyBorder="1" applyAlignment="1">
      <alignment horizontal="center" vertical="center" wrapText="1"/>
    </xf>
    <xf numFmtId="164" fontId="20" fillId="14" borderId="5" xfId="0" applyNumberFormat="1" applyFont="1" applyFill="1" applyBorder="1" applyAlignment="1">
      <alignment horizontal="center" vertical="center" wrapText="1"/>
    </xf>
    <xf numFmtId="2" fontId="20" fillId="14" borderId="14" xfId="0" applyNumberFormat="1" applyFont="1" applyFill="1" applyBorder="1" applyAlignment="1">
      <alignment horizontal="center" vertical="center" wrapText="1"/>
    </xf>
    <xf numFmtId="2" fontId="20" fillId="14" borderId="5" xfId="0" applyNumberFormat="1" applyFont="1" applyFill="1" applyBorder="1" applyAlignment="1">
      <alignment horizontal="center" vertical="center" wrapText="1"/>
    </xf>
    <xf numFmtId="164" fontId="20" fillId="14" borderId="24" xfId="0" applyNumberFormat="1" applyFont="1" applyFill="1" applyBorder="1" applyAlignment="1">
      <alignment horizontal="center" vertical="center" wrapText="1"/>
    </xf>
    <xf numFmtId="164" fontId="19" fillId="0" borderId="19" xfId="0" applyNumberFormat="1" applyFont="1" applyBorder="1" applyAlignment="1">
      <alignment horizontal="center"/>
    </xf>
    <xf numFmtId="164" fontId="19" fillId="0" borderId="21" xfId="0" applyNumberFormat="1" applyFont="1" applyBorder="1" applyAlignment="1">
      <alignment horizontal="center"/>
    </xf>
    <xf numFmtId="164" fontId="19" fillId="12" borderId="21" xfId="0" applyNumberFormat="1" applyFont="1" applyFill="1" applyBorder="1" applyAlignment="1">
      <alignment horizontal="center"/>
    </xf>
    <xf numFmtId="164" fontId="19" fillId="14" borderId="21" xfId="0" applyNumberFormat="1" applyFont="1" applyFill="1" applyBorder="1" applyAlignment="1">
      <alignment horizontal="center"/>
    </xf>
    <xf numFmtId="164" fontId="19" fillId="12" borderId="25" xfId="0" applyNumberFormat="1" applyFont="1" applyFill="1" applyBorder="1" applyAlignment="1">
      <alignment horizontal="center"/>
    </xf>
    <xf numFmtId="0" fontId="20" fillId="0" borderId="25" xfId="0" applyFont="1" applyBorder="1" applyAlignment="1">
      <alignment horizontal="center"/>
    </xf>
    <xf numFmtId="0" fontId="20" fillId="0" borderId="26" xfId="0" applyFont="1" applyBorder="1" applyAlignment="1">
      <alignment horizontal="center"/>
    </xf>
    <xf numFmtId="164" fontId="20" fillId="14" borderId="27" xfId="0" applyNumberFormat="1" applyFont="1" applyFill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2" fontId="19" fillId="0" borderId="29" xfId="0" applyNumberFormat="1" applyFont="1" applyBorder="1" applyAlignment="1">
      <alignment horizontal="center"/>
    </xf>
    <xf numFmtId="2" fontId="19" fillId="0" borderId="6" xfId="0" applyNumberFormat="1" applyFont="1" applyBorder="1" applyAlignment="1">
      <alignment horizontal="center"/>
    </xf>
    <xf numFmtId="0" fontId="20" fillId="0" borderId="30" xfId="0" applyFont="1" applyBorder="1" applyAlignment="1">
      <alignment horizontal="center"/>
    </xf>
    <xf numFmtId="0" fontId="20" fillId="0" borderId="31" xfId="0" applyFont="1" applyBorder="1" applyAlignment="1">
      <alignment horizontal="center"/>
    </xf>
    <xf numFmtId="0" fontId="20" fillId="0" borderId="32" xfId="0" applyFont="1" applyBorder="1" applyAlignment="1">
      <alignment horizontal="center"/>
    </xf>
    <xf numFmtId="2" fontId="20" fillId="0" borderId="0" xfId="0" applyNumberFormat="1" applyFont="1" applyAlignment="1">
      <alignment horizontal="center" vertical="center"/>
    </xf>
    <xf numFmtId="2" fontId="19" fillId="0" borderId="21" xfId="0" applyNumberFormat="1" applyFont="1" applyBorder="1" applyAlignment="1">
      <alignment horizontal="center"/>
    </xf>
    <xf numFmtId="2" fontId="19" fillId="12" borderId="21" xfId="0" applyNumberFormat="1" applyFont="1" applyFill="1" applyBorder="1" applyAlignment="1">
      <alignment horizontal="center"/>
    </xf>
    <xf numFmtId="2" fontId="19" fillId="14" borderId="21" xfId="0" applyNumberFormat="1" applyFont="1" applyFill="1" applyBorder="1" applyAlignment="1">
      <alignment horizontal="center"/>
    </xf>
    <xf numFmtId="2" fontId="19" fillId="0" borderId="19" xfId="0" applyNumberFormat="1" applyFont="1" applyBorder="1" applyAlignment="1">
      <alignment horizontal="center"/>
    </xf>
    <xf numFmtId="2" fontId="19" fillId="12" borderId="25" xfId="0" applyNumberFormat="1" applyFont="1" applyFill="1" applyBorder="1" applyAlignment="1">
      <alignment horizontal="center"/>
    </xf>
    <xf numFmtId="2" fontId="22" fillId="0" borderId="0" xfId="0" applyNumberFormat="1" applyFont="1" applyAlignment="1">
      <alignment horizontal="left" vertical="center"/>
    </xf>
    <xf numFmtId="2" fontId="23" fillId="0" borderId="0" xfId="0" applyNumberFormat="1" applyFont="1" applyAlignment="1">
      <alignment horizontal="left" vertical="center"/>
    </xf>
    <xf numFmtId="2" fontId="24" fillId="0" borderId="0" xfId="0" applyNumberFormat="1" applyFont="1" applyAlignment="1">
      <alignment horizontal="left" vertical="center"/>
    </xf>
    <xf numFmtId="2" fontId="19" fillId="0" borderId="33" xfId="0" applyNumberFormat="1" applyFont="1" applyBorder="1" applyAlignment="1">
      <alignment horizontal="center"/>
    </xf>
    <xf numFmtId="2" fontId="19" fillId="12" borderId="33" xfId="0" applyNumberFormat="1" applyFont="1" applyFill="1" applyBorder="1" applyAlignment="1">
      <alignment horizontal="center"/>
    </xf>
    <xf numFmtId="2" fontId="19" fillId="14" borderId="33" xfId="0" applyNumberFormat="1" applyFont="1" applyFill="1" applyBorder="1" applyAlignment="1">
      <alignment horizontal="center"/>
    </xf>
    <xf numFmtId="2" fontId="19" fillId="0" borderId="34" xfId="0" applyNumberFormat="1" applyFont="1" applyBorder="1" applyAlignment="1">
      <alignment horizontal="center"/>
    </xf>
    <xf numFmtId="2" fontId="19" fillId="12" borderId="35" xfId="0" applyNumberFormat="1" applyFont="1" applyFill="1" applyBorder="1" applyAlignment="1">
      <alignment horizontal="center"/>
    </xf>
    <xf numFmtId="164" fontId="19" fillId="15" borderId="7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5" borderId="0" xfId="0" applyFont="1" applyFill="1" applyAlignment="1">
      <alignment horizontal="center"/>
    </xf>
    <xf numFmtId="2" fontId="9" fillId="16" borderId="8" xfId="0" applyNumberFormat="1" applyFont="1" applyFill="1" applyBorder="1"/>
    <xf numFmtId="0" fontId="9" fillId="16" borderId="8" xfId="0" applyFont="1" applyFill="1" applyBorder="1" applyAlignment="1">
      <alignment horizontal="center"/>
    </xf>
    <xf numFmtId="2" fontId="9" fillId="16" borderId="7" xfId="0" applyNumberFormat="1" applyFont="1" applyFill="1" applyBorder="1"/>
    <xf numFmtId="0" fontId="10" fillId="16" borderId="7" xfId="0" applyFont="1" applyFill="1" applyBorder="1" applyAlignment="1">
      <alignment horizontal="center"/>
    </xf>
    <xf numFmtId="2" fontId="9" fillId="9" borderId="8" xfId="0" applyNumberFormat="1" applyFont="1" applyFill="1" applyBorder="1"/>
    <xf numFmtId="0" fontId="9" fillId="9" borderId="8" xfId="0" applyFont="1" applyFill="1" applyBorder="1" applyAlignment="1">
      <alignment horizontal="center"/>
    </xf>
    <xf numFmtId="0" fontId="10" fillId="9" borderId="7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right"/>
    </xf>
    <xf numFmtId="2" fontId="8" fillId="2" borderId="0" xfId="0" applyNumberFormat="1" applyFont="1" applyFill="1" applyBorder="1" applyAlignment="1">
      <alignment horizontal="right"/>
    </xf>
    <xf numFmtId="0" fontId="7" fillId="2" borderId="12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2" fontId="7" fillId="3" borderId="0" xfId="0" applyNumberFormat="1" applyFont="1" applyFill="1" applyBorder="1" applyAlignment="1">
      <alignment horizontal="right"/>
    </xf>
    <xf numFmtId="2" fontId="7" fillId="2" borderId="0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/>
    <xf numFmtId="0" fontId="32" fillId="0" borderId="0" xfId="0" applyFont="1" applyBorder="1"/>
    <xf numFmtId="0" fontId="32" fillId="0" borderId="36" xfId="0" applyFont="1" applyBorder="1" applyAlignment="1">
      <alignment horizontal="center"/>
    </xf>
    <xf numFmtId="0" fontId="32" fillId="0" borderId="11" xfId="0" applyFont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23" xfId="0" applyFont="1" applyBorder="1" applyAlignment="1">
      <alignment horizontal="center"/>
    </xf>
    <xf numFmtId="0" fontId="32" fillId="0" borderId="38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0" fontId="32" fillId="0" borderId="42" xfId="0" applyFont="1" applyBorder="1" applyAlignment="1">
      <alignment horizontal="center"/>
    </xf>
    <xf numFmtId="0" fontId="32" fillId="0" borderId="43" xfId="0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32" fillId="0" borderId="45" xfId="0" applyFont="1" applyBorder="1" applyAlignment="1">
      <alignment horizontal="center"/>
    </xf>
    <xf numFmtId="0" fontId="32" fillId="0" borderId="46" xfId="0" applyFont="1" applyBorder="1" applyAlignment="1">
      <alignment horizontal="center"/>
    </xf>
    <xf numFmtId="0" fontId="32" fillId="0" borderId="13" xfId="0" applyFont="1" applyBorder="1" applyAlignment="1">
      <alignment horizontal="center"/>
    </xf>
    <xf numFmtId="0" fontId="32" fillId="0" borderId="47" xfId="0" applyFont="1" applyBorder="1" applyAlignment="1">
      <alignment horizontal="center"/>
    </xf>
    <xf numFmtId="0" fontId="32" fillId="0" borderId="48" xfId="0" applyFont="1" applyBorder="1" applyAlignment="1">
      <alignment horizontal="center"/>
    </xf>
    <xf numFmtId="0" fontId="0" fillId="0" borderId="0" xfId="0" applyAlignment="1">
      <alignment horizontal="center"/>
    </xf>
    <xf numFmtId="164" fontId="8" fillId="2" borderId="0" xfId="0" applyNumberFormat="1" applyFont="1" applyFill="1" applyAlignment="1">
      <alignment horizontal="center"/>
    </xf>
    <xf numFmtId="0" fontId="34" fillId="0" borderId="23" xfId="0" applyFont="1" applyFill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1" fontId="6" fillId="6" borderId="7" xfId="0" applyNumberFormat="1" applyFont="1" applyFill="1" applyBorder="1" applyAlignment="1">
      <alignment horizontal="center" vertical="center"/>
    </xf>
    <xf numFmtId="164" fontId="9" fillId="5" borderId="7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164" fontId="6" fillId="3" borderId="0" xfId="0" applyNumberFormat="1" applyFont="1" applyFill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6" fillId="0" borderId="49" xfId="0" applyFont="1" applyFill="1" applyBorder="1"/>
    <xf numFmtId="0" fontId="6" fillId="0" borderId="50" xfId="0" applyFont="1" applyFill="1" applyBorder="1"/>
    <xf numFmtId="2" fontId="6" fillId="3" borderId="50" xfId="0" applyNumberFormat="1" applyFont="1" applyFill="1" applyBorder="1" applyAlignment="1">
      <alignment horizontal="center"/>
    </xf>
    <xf numFmtId="0" fontId="13" fillId="3" borderId="50" xfId="0" applyFont="1" applyFill="1" applyBorder="1" applyAlignment="1">
      <alignment horizontal="center"/>
    </xf>
    <xf numFmtId="2" fontId="9" fillId="16" borderId="7" xfId="0" applyNumberFormat="1" applyFont="1" applyFill="1" applyBorder="1" applyAlignment="1">
      <alignment horizontal="center" vertical="center"/>
    </xf>
    <xf numFmtId="2" fontId="9" fillId="17" borderId="7" xfId="0" applyNumberFormat="1" applyFont="1" applyFill="1" applyBorder="1" applyAlignment="1">
      <alignment horizontal="center" vertical="center"/>
    </xf>
    <xf numFmtId="0" fontId="6" fillId="3" borderId="49" xfId="0" applyFont="1" applyFill="1" applyBorder="1"/>
    <xf numFmtId="0" fontId="6" fillId="3" borderId="50" xfId="0" applyFont="1" applyFill="1" applyBorder="1"/>
    <xf numFmtId="0" fontId="6" fillId="0" borderId="51" xfId="0" applyFont="1" applyFill="1" applyBorder="1"/>
    <xf numFmtId="2" fontId="6" fillId="3" borderId="49" xfId="0" applyNumberFormat="1" applyFont="1" applyFill="1" applyBorder="1" applyAlignment="1">
      <alignment horizontal="center"/>
    </xf>
    <xf numFmtId="0" fontId="6" fillId="3" borderId="51" xfId="0" applyFont="1" applyFill="1" applyBorder="1"/>
    <xf numFmtId="2" fontId="6" fillId="3" borderId="0" xfId="0" applyNumberFormat="1" applyFont="1" applyFill="1" applyAlignment="1">
      <alignment horizontal="center" vertical="center"/>
    </xf>
    <xf numFmtId="2" fontId="9" fillId="9" borderId="7" xfId="0" applyNumberFormat="1" applyFont="1" applyFill="1" applyBorder="1" applyAlignment="1">
      <alignment horizontal="center" vertical="center"/>
    </xf>
    <xf numFmtId="0" fontId="7" fillId="3" borderId="0" xfId="0" applyFont="1" applyFill="1"/>
    <xf numFmtId="2" fontId="6" fillId="3" borderId="0" xfId="0" applyNumberFormat="1" applyFont="1" applyFill="1"/>
    <xf numFmtId="0" fontId="36" fillId="2" borderId="23" xfId="0" applyFont="1" applyFill="1" applyBorder="1" applyAlignment="1">
      <alignment horizontal="center" wrapText="1"/>
    </xf>
    <xf numFmtId="0" fontId="36" fillId="2" borderId="0" xfId="0" applyFont="1" applyFill="1" applyBorder="1" applyAlignment="1">
      <alignment horizontal="center"/>
    </xf>
    <xf numFmtId="0" fontId="36" fillId="2" borderId="23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7" fillId="0" borderId="0" xfId="0" applyFont="1" applyAlignment="1">
      <alignment horizontal="center"/>
    </xf>
    <xf numFmtId="164" fontId="9" fillId="5" borderId="8" xfId="0" applyNumberFormat="1" applyFont="1" applyFill="1" applyBorder="1" applyAlignment="1">
      <alignment horizontal="center"/>
    </xf>
    <xf numFmtId="2" fontId="9" fillId="16" borderId="8" xfId="0" applyNumberFormat="1" applyFont="1" applyFill="1" applyBorder="1" applyAlignment="1">
      <alignment horizontal="center"/>
    </xf>
    <xf numFmtId="2" fontId="9" fillId="9" borderId="8" xfId="0" applyNumberFormat="1" applyFont="1" applyFill="1" applyBorder="1" applyAlignment="1">
      <alignment horizontal="center"/>
    </xf>
    <xf numFmtId="0" fontId="9" fillId="6" borderId="8" xfId="0" applyFont="1" applyFill="1" applyBorder="1" applyAlignment="1"/>
    <xf numFmtId="1" fontId="11" fillId="6" borderId="8" xfId="0" applyNumberFormat="1" applyFont="1" applyFill="1" applyBorder="1" applyAlignment="1">
      <alignment horizontal="center"/>
    </xf>
    <xf numFmtId="2" fontId="19" fillId="15" borderId="33" xfId="0" applyNumberFormat="1" applyFont="1" applyFill="1" applyBorder="1" applyAlignment="1">
      <alignment horizontal="center"/>
    </xf>
    <xf numFmtId="49" fontId="34" fillId="0" borderId="23" xfId="0" applyNumberFormat="1" applyFont="1" applyFill="1" applyBorder="1" applyAlignment="1">
      <alignment vertical="center"/>
    </xf>
    <xf numFmtId="49" fontId="34" fillId="0" borderId="23" xfId="0" applyNumberFormat="1" applyFont="1" applyBorder="1" applyAlignment="1">
      <alignment horizontal="left" vertical="center"/>
    </xf>
    <xf numFmtId="0" fontId="34" fillId="0" borderId="23" xfId="0" applyFont="1" applyFill="1" applyBorder="1" applyAlignment="1">
      <alignment horizontal="left" vertical="center"/>
    </xf>
    <xf numFmtId="0" fontId="34" fillId="0" borderId="23" xfId="0" applyFont="1" applyFill="1" applyBorder="1" applyAlignment="1">
      <alignment vertical="center"/>
    </xf>
    <xf numFmtId="0" fontId="38" fillId="0" borderId="23" xfId="0" applyFont="1" applyFill="1" applyBorder="1" applyAlignment="1">
      <alignment horizontal="left" vertical="center"/>
    </xf>
    <xf numFmtId="0" fontId="34" fillId="0" borderId="23" xfId="1" applyFont="1" applyFill="1" applyBorder="1" applyAlignment="1">
      <alignment vertical="center"/>
    </xf>
    <xf numFmtId="0" fontId="34" fillId="0" borderId="23" xfId="0" applyFont="1" applyBorder="1" applyAlignment="1">
      <alignment vertical="center"/>
    </xf>
    <xf numFmtId="0" fontId="28" fillId="0" borderId="23" xfId="0" applyFont="1" applyFill="1" applyBorder="1" applyAlignment="1">
      <alignment horizontal="center" vertical="center"/>
    </xf>
    <xf numFmtId="0" fontId="16" fillId="3" borderId="0" xfId="0" applyFont="1" applyFill="1" applyBorder="1"/>
    <xf numFmtId="0" fontId="16" fillId="3" borderId="0" xfId="0" applyFont="1" applyFill="1" applyBorder="1" applyAlignment="1">
      <alignment horizontal="center"/>
    </xf>
    <xf numFmtId="1" fontId="6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6" fillId="3" borderId="0" xfId="0" applyFont="1" applyFill="1" applyBorder="1" applyAlignment="1"/>
    <xf numFmtId="0" fontId="6" fillId="3" borderId="0" xfId="0" applyNumberFormat="1" applyFont="1" applyFill="1" applyBorder="1"/>
    <xf numFmtId="1" fontId="16" fillId="3" borderId="0" xfId="0" applyNumberFormat="1" applyFont="1" applyFill="1" applyBorder="1" applyAlignment="1">
      <alignment horizontal="center"/>
    </xf>
    <xf numFmtId="0" fontId="17" fillId="3" borderId="0" xfId="0" applyFont="1" applyFill="1" applyBorder="1" applyAlignment="1">
      <alignment horizontal="center"/>
    </xf>
    <xf numFmtId="0" fontId="34" fillId="3" borderId="0" xfId="0" applyFont="1" applyFill="1" applyBorder="1"/>
    <xf numFmtId="0" fontId="34" fillId="3" borderId="0" xfId="0" applyFont="1" applyFill="1" applyBorder="1" applyAlignment="1">
      <alignment horizontal="center"/>
    </xf>
    <xf numFmtId="49" fontId="34" fillId="3" borderId="0" xfId="0" applyNumberFormat="1" applyFont="1" applyFill="1" applyBorder="1" applyAlignment="1">
      <alignment vertical="center"/>
    </xf>
    <xf numFmtId="0" fontId="0" fillId="3" borderId="0" xfId="0" applyFill="1" applyBorder="1"/>
    <xf numFmtId="0" fontId="9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/>
    </xf>
    <xf numFmtId="0" fontId="8" fillId="3" borderId="0" xfId="0" applyFont="1" applyFill="1"/>
    <xf numFmtId="0" fontId="8" fillId="3" borderId="4" xfId="0" applyFont="1" applyFill="1" applyBorder="1"/>
    <xf numFmtId="164" fontId="6" fillId="3" borderId="0" xfId="0" applyNumberFormat="1" applyFont="1" applyFill="1"/>
    <xf numFmtId="2" fontId="6" fillId="3" borderId="0" xfId="0" applyNumberFormat="1" applyFont="1" applyFill="1" applyAlignment="1">
      <alignment horizontal="center"/>
    </xf>
    <xf numFmtId="0" fontId="8" fillId="0" borderId="0" xfId="0" applyFont="1" applyFill="1"/>
    <xf numFmtId="0" fontId="7" fillId="0" borderId="0" xfId="0" applyFont="1" applyFill="1"/>
    <xf numFmtId="0" fontId="16" fillId="0" borderId="0" xfId="0" applyFont="1" applyFill="1"/>
    <xf numFmtId="0" fontId="6" fillId="0" borderId="0" xfId="0" applyFont="1" applyFill="1" applyAlignment="1">
      <alignment horizontal="center"/>
    </xf>
    <xf numFmtId="164" fontId="6" fillId="0" borderId="0" xfId="0" applyNumberFormat="1" applyFont="1" applyFill="1"/>
    <xf numFmtId="2" fontId="6" fillId="0" borderId="0" xfId="0" applyNumberFormat="1" applyFont="1" applyFill="1" applyAlignment="1">
      <alignment horizontal="center"/>
    </xf>
    <xf numFmtId="2" fontId="6" fillId="0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36" fillId="13" borderId="23" xfId="0" applyFont="1" applyFill="1" applyBorder="1" applyAlignment="1">
      <alignment horizontal="center"/>
    </xf>
    <xf numFmtId="0" fontId="39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29" fillId="0" borderId="0" xfId="0" applyFont="1" applyFill="1" applyBorder="1" applyAlignment="1">
      <alignment vertical="center"/>
    </xf>
    <xf numFmtId="0" fontId="4" fillId="0" borderId="0" xfId="0" applyFont="1" applyFill="1" applyBorder="1"/>
    <xf numFmtId="16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3" fillId="0" borderId="0" xfId="0" applyFont="1" applyFill="1" applyBorder="1"/>
    <xf numFmtId="164" fontId="11" fillId="5" borderId="7" xfId="0" applyNumberFormat="1" applyFont="1" applyFill="1" applyBorder="1" applyAlignment="1">
      <alignment horizontal="center"/>
    </xf>
    <xf numFmtId="0" fontId="32" fillId="0" borderId="8" xfId="0" applyFont="1" applyBorder="1" applyAlignment="1">
      <alignment horizontal="center"/>
    </xf>
    <xf numFmtId="0" fontId="46" fillId="6" borderId="7" xfId="0" applyFont="1" applyFill="1" applyBorder="1" applyAlignment="1">
      <alignment horizontal="center"/>
    </xf>
    <xf numFmtId="1" fontId="11" fillId="6" borderId="7" xfId="0" applyNumberFormat="1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47" fillId="3" borderId="7" xfId="0" applyFont="1" applyFill="1" applyBorder="1" applyAlignment="1">
      <alignment horizontal="center" vertical="center"/>
    </xf>
    <xf numFmtId="0" fontId="42" fillId="3" borderId="0" xfId="0" applyFont="1" applyFill="1" applyAlignment="1">
      <alignment horizontal="center" vertical="center"/>
    </xf>
    <xf numFmtId="0" fontId="42" fillId="3" borderId="0" xfId="0" applyFont="1" applyFill="1"/>
    <xf numFmtId="2" fontId="11" fillId="16" borderId="7" xfId="0" applyNumberFormat="1" applyFont="1" applyFill="1" applyBorder="1" applyAlignment="1">
      <alignment horizontal="center"/>
    </xf>
    <xf numFmtId="0" fontId="43" fillId="3" borderId="11" xfId="0" applyFont="1" applyFill="1" applyBorder="1"/>
    <xf numFmtId="0" fontId="43" fillId="3" borderId="7" xfId="0" applyFont="1" applyFill="1" applyBorder="1"/>
    <xf numFmtId="0" fontId="43" fillId="3" borderId="7" xfId="0" applyFont="1" applyFill="1" applyBorder="1" applyAlignment="1">
      <alignment horizontal="center"/>
    </xf>
    <xf numFmtId="0" fontId="35" fillId="6" borderId="7" xfId="0" applyFont="1" applyFill="1" applyBorder="1" applyAlignment="1">
      <alignment horizontal="center"/>
    </xf>
    <xf numFmtId="0" fontId="35" fillId="9" borderId="7" xfId="0" applyFont="1" applyFill="1" applyBorder="1" applyAlignment="1">
      <alignment horizontal="center"/>
    </xf>
    <xf numFmtId="0" fontId="42" fillId="3" borderId="7" xfId="0" applyFont="1" applyFill="1" applyBorder="1" applyAlignment="1">
      <alignment horizontal="center" vertical="center"/>
    </xf>
    <xf numFmtId="0" fontId="42" fillId="3" borderId="7" xfId="0" applyFont="1" applyFill="1" applyBorder="1" applyAlignment="1">
      <alignment horizontal="center"/>
    </xf>
    <xf numFmtId="0" fontId="35" fillId="10" borderId="7" xfId="0" applyFont="1" applyFill="1" applyBorder="1" applyAlignment="1">
      <alignment horizontal="center"/>
    </xf>
    <xf numFmtId="0" fontId="34" fillId="0" borderId="23" xfId="1" applyFont="1" applyFill="1" applyBorder="1" applyAlignment="1">
      <alignment horizontal="left" vertical="center"/>
    </xf>
    <xf numFmtId="49" fontId="34" fillId="0" borderId="23" xfId="0" applyNumberFormat="1" applyFont="1" applyFill="1" applyBorder="1" applyAlignment="1">
      <alignment horizontal="left" vertical="center"/>
    </xf>
    <xf numFmtId="0" fontId="34" fillId="0" borderId="23" xfId="0" applyFont="1" applyBorder="1" applyAlignment="1">
      <alignment horizontal="left" vertical="center"/>
    </xf>
    <xf numFmtId="0" fontId="34" fillId="0" borderId="11" xfId="0" applyFont="1" applyFill="1" applyBorder="1" applyAlignment="1"/>
    <xf numFmtId="0" fontId="34" fillId="0" borderId="7" xfId="0" applyNumberFormat="1" applyFont="1" applyFill="1" applyBorder="1"/>
    <xf numFmtId="0" fontId="34" fillId="0" borderId="7" xfId="0" applyFont="1" applyFill="1" applyBorder="1" applyAlignment="1">
      <alignment horizontal="center"/>
    </xf>
    <xf numFmtId="2" fontId="11" fillId="9" borderId="7" xfId="0" applyNumberFormat="1" applyFont="1" applyFill="1" applyBorder="1" applyAlignment="1">
      <alignment horizontal="center"/>
    </xf>
    <xf numFmtId="164" fontId="44" fillId="2" borderId="2" xfId="0" applyNumberFormat="1" applyFont="1" applyFill="1" applyBorder="1" applyAlignment="1">
      <alignment horizontal="right"/>
    </xf>
    <xf numFmtId="0" fontId="44" fillId="2" borderId="2" xfId="0" applyFont="1" applyFill="1" applyBorder="1" applyAlignment="1">
      <alignment horizontal="center"/>
    </xf>
    <xf numFmtId="2" fontId="44" fillId="3" borderId="2" xfId="0" applyNumberFormat="1" applyFont="1" applyFill="1" applyBorder="1" applyAlignment="1">
      <alignment horizontal="right"/>
    </xf>
    <xf numFmtId="2" fontId="44" fillId="2" borderId="2" xfId="0" applyNumberFormat="1" applyFont="1" applyFill="1" applyBorder="1" applyAlignment="1">
      <alignment horizontal="right"/>
    </xf>
    <xf numFmtId="0" fontId="44" fillId="3" borderId="2" xfId="0" applyFont="1" applyFill="1" applyBorder="1" applyAlignment="1">
      <alignment horizontal="center"/>
    </xf>
    <xf numFmtId="1" fontId="44" fillId="2" borderId="3" xfId="0" applyNumberFormat="1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4" fillId="0" borderId="0" xfId="0" applyFont="1"/>
    <xf numFmtId="0" fontId="11" fillId="0" borderId="0" xfId="0" applyFont="1" applyAlignment="1">
      <alignment horizontal="center"/>
    </xf>
    <xf numFmtId="164" fontId="44" fillId="2" borderId="6" xfId="0" applyNumberFormat="1" applyFont="1" applyFill="1" applyBorder="1" applyAlignment="1">
      <alignment horizontal="right"/>
    </xf>
    <xf numFmtId="0" fontId="44" fillId="2" borderId="6" xfId="0" applyFont="1" applyFill="1" applyBorder="1" applyAlignment="1">
      <alignment horizontal="center"/>
    </xf>
    <xf numFmtId="2" fontId="44" fillId="3" borderId="6" xfId="0" applyNumberFormat="1" applyFont="1" applyFill="1" applyBorder="1" applyAlignment="1">
      <alignment horizontal="right"/>
    </xf>
    <xf numFmtId="2" fontId="44" fillId="2" borderId="6" xfId="0" applyNumberFormat="1" applyFont="1" applyFill="1" applyBorder="1" applyAlignment="1">
      <alignment horizontal="right"/>
    </xf>
    <xf numFmtId="0" fontId="44" fillId="3" borderId="6" xfId="0" applyFont="1" applyFill="1" applyBorder="1" applyAlignment="1">
      <alignment horizontal="center"/>
    </xf>
    <xf numFmtId="1" fontId="44" fillId="2" borderId="7" xfId="0" applyNumberFormat="1" applyFont="1" applyFill="1" applyBorder="1" applyAlignment="1">
      <alignment horizontal="center"/>
    </xf>
    <xf numFmtId="164" fontId="44" fillId="2" borderId="0" xfId="0" applyNumberFormat="1" applyFont="1" applyFill="1" applyAlignment="1">
      <alignment horizontal="right"/>
    </xf>
    <xf numFmtId="0" fontId="44" fillId="2" borderId="0" xfId="0" applyFont="1" applyFill="1" applyAlignment="1">
      <alignment horizontal="center"/>
    </xf>
    <xf numFmtId="2" fontId="44" fillId="3" borderId="0" xfId="0" applyNumberFormat="1" applyFont="1" applyFill="1" applyAlignment="1">
      <alignment horizontal="right"/>
    </xf>
    <xf numFmtId="2" fontId="44" fillId="2" borderId="0" xfId="0" applyNumberFormat="1" applyFont="1" applyFill="1" applyAlignment="1">
      <alignment horizontal="right"/>
    </xf>
    <xf numFmtId="0" fontId="44" fillId="3" borderId="0" xfId="0" applyFont="1" applyFill="1" applyAlignment="1">
      <alignment horizontal="center"/>
    </xf>
    <xf numFmtId="1" fontId="44" fillId="2" borderId="0" xfId="0" applyNumberFormat="1" applyFont="1" applyFill="1" applyAlignment="1">
      <alignment horizontal="center"/>
    </xf>
    <xf numFmtId="0" fontId="11" fillId="4" borderId="8" xfId="0" applyFont="1" applyFill="1" applyBorder="1" applyAlignment="1">
      <alignment horizontal="center"/>
    </xf>
    <xf numFmtId="164" fontId="11" fillId="5" borderId="8" xfId="0" applyNumberFormat="1" applyFont="1" applyFill="1" applyBorder="1"/>
    <xf numFmtId="0" fontId="11" fillId="5" borderId="8" xfId="0" applyFont="1" applyFill="1" applyBorder="1" applyAlignment="1">
      <alignment horizontal="center"/>
    </xf>
    <xf numFmtId="2" fontId="11" fillId="16" borderId="8" xfId="0" applyNumberFormat="1" applyFont="1" applyFill="1" applyBorder="1"/>
    <xf numFmtId="0" fontId="11" fillId="16" borderId="8" xfId="0" applyFont="1" applyFill="1" applyBorder="1" applyAlignment="1">
      <alignment horizontal="center"/>
    </xf>
    <xf numFmtId="2" fontId="11" fillId="9" borderId="8" xfId="0" applyNumberFormat="1" applyFont="1" applyFill="1" applyBorder="1"/>
    <xf numFmtId="0" fontId="11" fillId="9" borderId="8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1" fontId="42" fillId="6" borderId="8" xfId="0" applyNumberFormat="1" applyFont="1" applyFill="1" applyBorder="1" applyAlignment="1">
      <alignment horizontal="center"/>
    </xf>
    <xf numFmtId="0" fontId="42" fillId="0" borderId="0" xfId="0" applyFont="1"/>
    <xf numFmtId="1" fontId="42" fillId="6" borderId="23" xfId="0" applyNumberFormat="1" applyFont="1" applyFill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42" fillId="0" borderId="0" xfId="0" applyFont="1" applyFill="1"/>
    <xf numFmtId="164" fontId="42" fillId="0" borderId="0" xfId="0" applyNumberFormat="1" applyFont="1"/>
    <xf numFmtId="2" fontId="42" fillId="0" borderId="0" xfId="0" applyNumberFormat="1" applyFont="1"/>
    <xf numFmtId="1" fontId="42" fillId="0" borderId="0" xfId="0" applyNumberFormat="1" applyFont="1" applyAlignment="1">
      <alignment horizontal="center"/>
    </xf>
    <xf numFmtId="0" fontId="45" fillId="0" borderId="0" xfId="0" applyFont="1" applyAlignment="1">
      <alignment horizontal="center"/>
    </xf>
    <xf numFmtId="0" fontId="32" fillId="0" borderId="52" xfId="0" applyFont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2" fillId="0" borderId="36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38" xfId="0" applyFont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0" fontId="3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2" fillId="0" borderId="54" xfId="0" applyFont="1" applyBorder="1" applyAlignment="1">
      <alignment horizontal="center" vertical="center" wrapText="1"/>
    </xf>
    <xf numFmtId="0" fontId="44" fillId="2" borderId="1" xfId="0" applyFont="1" applyFill="1" applyBorder="1" applyAlignment="1">
      <alignment horizontal="center"/>
    </xf>
    <xf numFmtId="0" fontId="44" fillId="2" borderId="12" xfId="0" applyFont="1" applyFill="1" applyBorder="1" applyAlignment="1">
      <alignment horizontal="center"/>
    </xf>
    <xf numFmtId="0" fontId="44" fillId="2" borderId="4" xfId="0" applyFont="1" applyFill="1" applyBorder="1" applyAlignment="1">
      <alignment horizontal="center"/>
    </xf>
    <xf numFmtId="0" fontId="9" fillId="4" borderId="2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4" borderId="2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2" fontId="9" fillId="16" borderId="7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0" xfId="0" applyFont="1" applyFill="1" applyBorder="1"/>
    <xf numFmtId="49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wrapText="1"/>
    </xf>
    <xf numFmtId="0" fontId="12" fillId="0" borderId="0" xfId="2" applyFont="1" applyFill="1" applyBorder="1" applyAlignment="1">
      <alignment horizontal="center"/>
    </xf>
    <xf numFmtId="0" fontId="2" fillId="0" borderId="0" xfId="2" applyFont="1" applyFill="1" applyBorder="1"/>
    <xf numFmtId="0" fontId="6" fillId="0" borderId="23" xfId="0" applyFont="1" applyFill="1" applyBorder="1"/>
    <xf numFmtId="2" fontId="6" fillId="3" borderId="23" xfId="0" applyNumberFormat="1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/>
    </xf>
    <xf numFmtId="0" fontId="6" fillId="3" borderId="23" xfId="0" applyFont="1" applyFill="1" applyBorder="1"/>
    <xf numFmtId="14" fontId="0" fillId="2" borderId="0" xfId="0" applyNumberFormat="1" applyFill="1" applyBorder="1" applyAlignment="1">
      <alignment horizontal="center" wrapText="1"/>
    </xf>
    <xf numFmtId="0" fontId="0" fillId="2" borderId="23" xfId="0" applyFill="1" applyBorder="1" applyAlignment="1">
      <alignment horizontal="center"/>
    </xf>
    <xf numFmtId="0" fontId="48" fillId="2" borderId="23" xfId="0" applyFont="1" applyFill="1" applyBorder="1" applyAlignment="1">
      <alignment horizontal="center" wrapText="1"/>
    </xf>
    <xf numFmtId="0" fontId="0" fillId="0" borderId="23" xfId="0" applyFill="1" applyBorder="1"/>
    <xf numFmtId="0" fontId="36" fillId="18" borderId="23" xfId="0" applyFont="1" applyFill="1" applyBorder="1" applyAlignment="1">
      <alignment horizontal="center"/>
    </xf>
    <xf numFmtId="49" fontId="1" fillId="0" borderId="23" xfId="0" applyNumberFormat="1" applyFont="1" applyFill="1" applyBorder="1" applyAlignment="1">
      <alignment horizontal="left" vertic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1" fillId="0" borderId="23" xfId="0" applyFont="1" applyFill="1" applyBorder="1" applyAlignment="1">
      <alignment horizontal="left" vertical="center"/>
    </xf>
    <xf numFmtId="0" fontId="1" fillId="0" borderId="23" xfId="0" applyFont="1" applyFill="1" applyBorder="1" applyAlignment="1">
      <alignment horizontal="left"/>
    </xf>
    <xf numFmtId="0" fontId="36" fillId="0" borderId="23" xfId="0" applyFont="1" applyFill="1" applyBorder="1" applyAlignment="1">
      <alignment horizontal="left" vertical="center"/>
    </xf>
    <xf numFmtId="0" fontId="36" fillId="0" borderId="23" xfId="0" applyFont="1" applyFill="1" applyBorder="1" applyAlignment="1">
      <alignment horizontal="left" vertical="center" wrapText="1"/>
    </xf>
    <xf numFmtId="0" fontId="1" fillId="0" borderId="23" xfId="0" applyFont="1" applyFill="1" applyBorder="1" applyAlignment="1">
      <alignment horizontal="center"/>
    </xf>
    <xf numFmtId="0" fontId="1" fillId="18" borderId="23" xfId="0" applyFont="1" applyFill="1" applyBorder="1" applyAlignment="1">
      <alignment horizontal="left" vertical="center"/>
    </xf>
    <xf numFmtId="0" fontId="1" fillId="18" borderId="23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49" fontId="1" fillId="0" borderId="23" xfId="0" applyNumberFormat="1" applyFont="1" applyBorder="1" applyAlignment="1">
      <alignment horizontal="left" vertical="center"/>
    </xf>
    <xf numFmtId="0" fontId="36" fillId="0" borderId="23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 wrapText="1"/>
    </xf>
    <xf numFmtId="0" fontId="49" fillId="0" borderId="23" xfId="0" applyFont="1" applyBorder="1" applyAlignment="1">
      <alignment horizontal="left" vertical="center"/>
    </xf>
    <xf numFmtId="164" fontId="9" fillId="5" borderId="7" xfId="0" applyNumberFormat="1" applyFont="1" applyFill="1" applyBorder="1" applyAlignment="1">
      <alignment horizontal="center"/>
    </xf>
    <xf numFmtId="2" fontId="9" fillId="9" borderId="7" xfId="0" applyNumberFormat="1" applyFont="1" applyFill="1" applyBorder="1" applyAlignment="1">
      <alignment horizontal="center"/>
    </xf>
    <xf numFmtId="0" fontId="46" fillId="3" borderId="7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/>
    </xf>
    <xf numFmtId="0" fontId="46" fillId="3" borderId="7" xfId="0" applyFont="1" applyFill="1" applyBorder="1" applyAlignment="1">
      <alignment horizontal="center"/>
    </xf>
    <xf numFmtId="0" fontId="1" fillId="18" borderId="0" xfId="0" applyFont="1" applyFill="1" applyBorder="1" applyAlignment="1">
      <alignment horizontal="left" vertical="center"/>
    </xf>
    <xf numFmtId="0" fontId="50" fillId="3" borderId="11" xfId="0" applyFont="1" applyFill="1" applyBorder="1" applyAlignment="1">
      <alignment horizontal="center"/>
    </xf>
    <xf numFmtId="0" fontId="35" fillId="7" borderId="10" xfId="0" applyFont="1" applyFill="1" applyBorder="1"/>
    <xf numFmtId="0" fontId="35" fillId="7" borderId="8" xfId="0" applyFont="1" applyFill="1" applyBorder="1" applyAlignment="1">
      <alignment horizontal="center"/>
    </xf>
    <xf numFmtId="0" fontId="8" fillId="13" borderId="10" xfId="0" applyNumberFormat="1" applyFont="1" applyFill="1" applyBorder="1" applyAlignment="1">
      <alignment horizontal="center"/>
    </xf>
    <xf numFmtId="0" fontId="36" fillId="0" borderId="23" xfId="0" applyFont="1" applyFill="1" applyBorder="1" applyAlignment="1">
      <alignment horizontal="left"/>
    </xf>
    <xf numFmtId="0" fontId="32" fillId="4" borderId="55" xfId="0" applyFont="1" applyFill="1" applyBorder="1" applyAlignment="1">
      <alignment horizontal="center"/>
    </xf>
    <xf numFmtId="0" fontId="32" fillId="4" borderId="56" xfId="0" applyFont="1" applyFill="1" applyBorder="1" applyAlignment="1">
      <alignment horizontal="center"/>
    </xf>
    <xf numFmtId="0" fontId="32" fillId="4" borderId="57" xfId="0" applyFont="1" applyFill="1" applyBorder="1" applyAlignment="1">
      <alignment horizontal="center"/>
    </xf>
    <xf numFmtId="0" fontId="32" fillId="4" borderId="58" xfId="0" applyFont="1" applyFill="1" applyBorder="1" applyAlignment="1">
      <alignment horizontal="center"/>
    </xf>
    <xf numFmtId="0" fontId="32" fillId="4" borderId="10" xfId="0" applyFont="1" applyFill="1" applyBorder="1" applyAlignment="1">
      <alignment horizontal="center"/>
    </xf>
    <xf numFmtId="0" fontId="32" fillId="4" borderId="59" xfId="0" applyFont="1" applyFill="1" applyBorder="1" applyAlignment="1">
      <alignment horizontal="center"/>
    </xf>
    <xf numFmtId="0" fontId="30" fillId="0" borderId="0" xfId="0" applyNumberFormat="1" applyFont="1" applyAlignment="1">
      <alignment horizontal="center"/>
    </xf>
    <xf numFmtId="0" fontId="31" fillId="0" borderId="0" xfId="0" applyNumberFormat="1" applyFont="1" applyAlignment="1">
      <alignment horizontal="center"/>
    </xf>
    <xf numFmtId="0" fontId="32" fillId="4" borderId="36" xfId="0" applyFont="1" applyFill="1" applyBorder="1" applyAlignment="1">
      <alignment horizontal="center"/>
    </xf>
    <xf numFmtId="0" fontId="32" fillId="4" borderId="23" xfId="0" applyFont="1" applyFill="1" applyBorder="1" applyAlignment="1">
      <alignment horizontal="center"/>
    </xf>
    <xf numFmtId="0" fontId="32" fillId="4" borderId="38" xfId="0" applyFont="1" applyFill="1" applyBorder="1" applyAlignment="1">
      <alignment horizontal="center"/>
    </xf>
    <xf numFmtId="0" fontId="32" fillId="4" borderId="60" xfId="0" applyFont="1" applyFill="1" applyBorder="1" applyAlignment="1">
      <alignment horizontal="center"/>
    </xf>
    <xf numFmtId="0" fontId="32" fillId="4" borderId="61" xfId="0" applyFont="1" applyFill="1" applyBorder="1" applyAlignment="1">
      <alignment horizontal="center"/>
    </xf>
    <xf numFmtId="0" fontId="32" fillId="4" borderId="62" xfId="0" applyFont="1" applyFill="1" applyBorder="1" applyAlignment="1">
      <alignment horizontal="center"/>
    </xf>
    <xf numFmtId="0" fontId="8" fillId="5" borderId="0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0" fontId="8" fillId="5" borderId="0" xfId="0" applyNumberFormat="1" applyFont="1" applyFill="1" applyAlignment="1">
      <alignment horizontal="center"/>
    </xf>
    <xf numFmtId="0" fontId="27" fillId="13" borderId="0" xfId="0" applyFont="1" applyFill="1" applyAlignment="1">
      <alignment horizontal="center"/>
    </xf>
    <xf numFmtId="0" fontId="27" fillId="13" borderId="0" xfId="0" applyNumberFormat="1" applyFont="1" applyFill="1" applyAlignment="1">
      <alignment horizontal="center"/>
    </xf>
    <xf numFmtId="0" fontId="27" fillId="0" borderId="0" xfId="0" applyNumberFormat="1" applyFont="1" applyFill="1" applyAlignment="1">
      <alignment horizontal="center"/>
    </xf>
    <xf numFmtId="0" fontId="27" fillId="13" borderId="0" xfId="0" applyFont="1" applyFill="1" applyBorder="1" applyAlignment="1">
      <alignment horizontal="center"/>
    </xf>
    <xf numFmtId="0" fontId="27" fillId="0" borderId="0" xfId="0" applyNumberFormat="1" applyFont="1" applyFill="1" applyBorder="1" applyAlignment="1"/>
    <xf numFmtId="0" fontId="41" fillId="0" borderId="0" xfId="0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/>
    </xf>
    <xf numFmtId="0" fontId="5" fillId="0" borderId="64" xfId="0" applyFont="1" applyFill="1" applyBorder="1" applyAlignment="1">
      <alignment horizontal="center"/>
    </xf>
    <xf numFmtId="0" fontId="5" fillId="0" borderId="65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5" fillId="0" borderId="67" xfId="0" applyFont="1" applyFill="1" applyBorder="1" applyAlignment="1">
      <alignment horizontal="center"/>
    </xf>
    <xf numFmtId="164" fontId="5" fillId="0" borderId="68" xfId="0" applyNumberFormat="1" applyFont="1" applyBorder="1" applyAlignment="1">
      <alignment horizontal="center"/>
    </xf>
    <xf numFmtId="164" fontId="5" fillId="0" borderId="69" xfId="0" applyNumberFormat="1" applyFont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0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165" fontId="14" fillId="2" borderId="0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4 2" xfId="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B1:M28"/>
  <sheetViews>
    <sheetView view="pageBreakPreview" zoomScale="60" zoomScaleNormal="60" workbookViewId="0">
      <selection activeCell="K19" sqref="K19"/>
    </sheetView>
  </sheetViews>
  <sheetFormatPr baseColWidth="10" defaultColWidth="11.42578125" defaultRowHeight="12.75" x14ac:dyDescent="0.2"/>
  <cols>
    <col min="1" max="1" width="0.85546875" customWidth="1"/>
    <col min="2" max="2" width="24.7109375" style="297" customWidth="1"/>
    <col min="3" max="3" width="59.7109375" style="297" customWidth="1"/>
    <col min="4" max="4" width="16.7109375" style="297" customWidth="1"/>
    <col min="5" max="5" width="4.42578125" customWidth="1"/>
    <col min="6" max="6" width="24.7109375" style="297" customWidth="1"/>
    <col min="7" max="7" width="59.7109375" style="297" customWidth="1"/>
    <col min="8" max="8" width="16.7109375" style="297" customWidth="1"/>
    <col min="11" max="11" width="18.5703125" bestFit="1" customWidth="1"/>
    <col min="13" max="13" width="17.85546875" bestFit="1" customWidth="1"/>
  </cols>
  <sheetData>
    <row r="1" spans="2:13" ht="59.25" customHeight="1" thickBot="1" x14ac:dyDescent="1.2">
      <c r="B1" s="512" t="s">
        <v>92</v>
      </c>
      <c r="C1" s="513"/>
      <c r="D1" s="513"/>
      <c r="E1" s="513"/>
      <c r="F1" s="513"/>
      <c r="G1" s="513"/>
      <c r="H1" s="513"/>
      <c r="I1" s="277"/>
    </row>
    <row r="2" spans="2:13" ht="33" customHeight="1" thickTop="1" x14ac:dyDescent="0.6">
      <c r="B2" s="506" t="s">
        <v>22</v>
      </c>
      <c r="C2" s="507"/>
      <c r="D2" s="508"/>
      <c r="E2" s="278"/>
      <c r="F2" s="506" t="s">
        <v>23</v>
      </c>
      <c r="G2" s="507"/>
      <c r="H2" s="508"/>
      <c r="I2" s="279"/>
      <c r="K2" s="370"/>
      <c r="L2" s="370"/>
      <c r="M2" s="370"/>
    </row>
    <row r="3" spans="2:13" s="450" customFormat="1" ht="33.75" thickBot="1" x14ac:dyDescent="0.25">
      <c r="B3" s="451">
        <v>343381</v>
      </c>
      <c r="C3" s="442" t="s">
        <v>437</v>
      </c>
      <c r="D3" s="443" t="s">
        <v>87</v>
      </c>
      <c r="E3" s="444"/>
      <c r="F3" s="445">
        <v>164761</v>
      </c>
      <c r="G3" s="446" t="s">
        <v>83</v>
      </c>
      <c r="H3" s="447" t="s">
        <v>87</v>
      </c>
      <c r="I3" s="448"/>
      <c r="J3" s="449"/>
      <c r="K3" s="449"/>
      <c r="L3" s="449"/>
      <c r="M3" s="449"/>
    </row>
    <row r="4" spans="2:13" ht="33" customHeight="1" thickTop="1" x14ac:dyDescent="0.6">
      <c r="B4" s="506" t="s">
        <v>94</v>
      </c>
      <c r="C4" s="507"/>
      <c r="D4" s="508"/>
      <c r="E4" s="279"/>
      <c r="F4" s="280">
        <v>1496746</v>
      </c>
      <c r="G4" s="283" t="s">
        <v>84</v>
      </c>
      <c r="H4" s="284" t="s">
        <v>87</v>
      </c>
      <c r="I4" s="279"/>
      <c r="J4" s="327"/>
      <c r="K4" s="327"/>
      <c r="L4" s="327"/>
      <c r="M4" s="327"/>
    </row>
    <row r="5" spans="2:13" ht="33" customHeight="1" x14ac:dyDescent="0.6">
      <c r="B5" s="285">
        <v>660966</v>
      </c>
      <c r="C5" s="281" t="s">
        <v>95</v>
      </c>
      <c r="D5" s="286" t="s">
        <v>87</v>
      </c>
      <c r="E5" s="279"/>
      <c r="F5" s="280"/>
      <c r="G5" s="281"/>
      <c r="H5" s="284"/>
      <c r="I5" s="279"/>
      <c r="J5" s="327"/>
      <c r="K5" s="327"/>
      <c r="L5" s="327"/>
      <c r="M5" s="327"/>
    </row>
    <row r="6" spans="2:13" ht="33" customHeight="1" thickBot="1" x14ac:dyDescent="0.65">
      <c r="B6" s="287"/>
      <c r="C6" s="288"/>
      <c r="D6" s="289"/>
      <c r="E6" s="279"/>
      <c r="F6" s="280"/>
      <c r="G6" s="281"/>
      <c r="H6" s="282"/>
      <c r="I6" s="279"/>
      <c r="J6" s="327"/>
      <c r="K6" s="327"/>
      <c r="L6" s="327"/>
      <c r="M6" s="327"/>
    </row>
    <row r="7" spans="2:13" ht="33" customHeight="1" thickTop="1" x14ac:dyDescent="0.6">
      <c r="B7" s="506" t="s">
        <v>24</v>
      </c>
      <c r="C7" s="507"/>
      <c r="D7" s="508"/>
      <c r="E7" s="279"/>
      <c r="F7" s="506" t="s">
        <v>62</v>
      </c>
      <c r="G7" s="507"/>
      <c r="H7" s="508"/>
      <c r="I7" s="279"/>
      <c r="J7" s="327"/>
      <c r="K7" s="441"/>
      <c r="L7" s="327"/>
      <c r="M7" s="327"/>
    </row>
    <row r="8" spans="2:13" ht="33" customHeight="1" x14ac:dyDescent="0.6">
      <c r="B8" s="290">
        <v>343389</v>
      </c>
      <c r="C8" s="291" t="s">
        <v>436</v>
      </c>
      <c r="D8" s="292" t="s">
        <v>87</v>
      </c>
      <c r="E8" s="279"/>
      <c r="F8" s="285">
        <v>2476840</v>
      </c>
      <c r="G8" s="281" t="s">
        <v>449</v>
      </c>
      <c r="H8" s="284" t="s">
        <v>89</v>
      </c>
      <c r="I8" s="279"/>
      <c r="J8" s="327"/>
      <c r="K8" s="441"/>
      <c r="L8" s="327"/>
      <c r="M8" s="327"/>
    </row>
    <row r="9" spans="2:13" ht="33" customHeight="1" x14ac:dyDescent="0.6">
      <c r="B9" s="509" t="s">
        <v>63</v>
      </c>
      <c r="C9" s="510"/>
      <c r="D9" s="511"/>
      <c r="E9" s="279"/>
      <c r="F9" s="280" t="s">
        <v>438</v>
      </c>
      <c r="G9" s="283" t="s">
        <v>450</v>
      </c>
      <c r="H9" s="284" t="s">
        <v>89</v>
      </c>
      <c r="I9" s="279"/>
      <c r="J9" s="327"/>
      <c r="K9" s="327"/>
      <c r="L9" s="327"/>
      <c r="M9" s="327"/>
    </row>
    <row r="10" spans="2:13" ht="33" customHeight="1" x14ac:dyDescent="0.6">
      <c r="B10" s="285"/>
      <c r="C10" s="291"/>
      <c r="D10" s="284"/>
      <c r="E10" s="279"/>
      <c r="F10" s="280" t="s">
        <v>438</v>
      </c>
      <c r="G10" s="283" t="s">
        <v>451</v>
      </c>
      <c r="H10" s="284" t="s">
        <v>89</v>
      </c>
      <c r="I10" s="279"/>
      <c r="J10" s="327"/>
      <c r="K10" s="327"/>
      <c r="L10" s="327"/>
      <c r="M10" s="327"/>
    </row>
    <row r="11" spans="2:13" ht="33" customHeight="1" thickBot="1" x14ac:dyDescent="0.65">
      <c r="B11" s="509" t="s">
        <v>64</v>
      </c>
      <c r="C11" s="510"/>
      <c r="D11" s="511"/>
      <c r="E11" s="279"/>
      <c r="F11" s="280"/>
      <c r="G11" s="283"/>
      <c r="H11" s="284"/>
      <c r="I11" s="279"/>
      <c r="J11" s="327"/>
      <c r="K11" s="327"/>
      <c r="L11" s="327"/>
      <c r="M11" s="327"/>
    </row>
    <row r="12" spans="2:13" ht="33" customHeight="1" thickTop="1" x14ac:dyDescent="0.6">
      <c r="B12" s="285">
        <v>1373757</v>
      </c>
      <c r="C12" s="283" t="s">
        <v>435</v>
      </c>
      <c r="D12" s="292" t="s">
        <v>87</v>
      </c>
      <c r="E12" s="279"/>
      <c r="F12" s="517" t="s">
        <v>45</v>
      </c>
      <c r="G12" s="518"/>
      <c r="H12" s="519"/>
      <c r="I12" s="279"/>
      <c r="J12" s="327"/>
      <c r="K12" s="327"/>
      <c r="L12" s="327"/>
      <c r="M12" s="327"/>
    </row>
    <row r="13" spans="2:13" ht="33" customHeight="1" x14ac:dyDescent="0.6">
      <c r="B13" s="280" t="s">
        <v>438</v>
      </c>
      <c r="C13" s="283" t="s">
        <v>439</v>
      </c>
      <c r="D13" s="284" t="s">
        <v>89</v>
      </c>
      <c r="E13" s="279"/>
      <c r="F13" s="280">
        <v>1878531</v>
      </c>
      <c r="G13" s="283" t="s">
        <v>452</v>
      </c>
      <c r="H13" s="284" t="s">
        <v>87</v>
      </c>
      <c r="I13" s="279"/>
      <c r="J13" s="327"/>
      <c r="K13" s="327"/>
      <c r="L13" s="327"/>
      <c r="M13" s="327"/>
    </row>
    <row r="14" spans="2:13" ht="33" customHeight="1" x14ac:dyDescent="0.6">
      <c r="B14" s="285" t="s">
        <v>438</v>
      </c>
      <c r="C14" s="283" t="s">
        <v>440</v>
      </c>
      <c r="D14" s="284" t="s">
        <v>89</v>
      </c>
      <c r="E14" s="279"/>
      <c r="F14" s="280">
        <v>1777232</v>
      </c>
      <c r="G14" s="283" t="s">
        <v>453</v>
      </c>
      <c r="H14" s="284" t="s">
        <v>87</v>
      </c>
      <c r="I14" s="279"/>
      <c r="J14" s="327"/>
      <c r="K14" s="327"/>
      <c r="L14" s="327"/>
      <c r="M14" s="327"/>
    </row>
    <row r="15" spans="2:13" ht="33" customHeight="1" x14ac:dyDescent="0.6">
      <c r="B15" s="293"/>
      <c r="C15" s="294"/>
      <c r="D15" s="295"/>
      <c r="E15" s="279"/>
      <c r="F15" s="293"/>
      <c r="G15" s="294"/>
      <c r="H15" s="295"/>
      <c r="I15" s="279"/>
      <c r="J15" s="327"/>
      <c r="K15" s="441"/>
      <c r="L15" s="327"/>
      <c r="M15" s="327"/>
    </row>
    <row r="16" spans="2:13" ht="33" customHeight="1" x14ac:dyDescent="0.6">
      <c r="B16" s="509" t="s">
        <v>25</v>
      </c>
      <c r="C16" s="510"/>
      <c r="D16" s="511"/>
      <c r="E16" s="279"/>
      <c r="F16" s="514" t="s">
        <v>46</v>
      </c>
      <c r="G16" s="515"/>
      <c r="H16" s="516"/>
      <c r="I16" s="279"/>
      <c r="K16" s="441"/>
      <c r="L16" s="371"/>
      <c r="M16" s="371"/>
    </row>
    <row r="17" spans="2:13" ht="33" customHeight="1" x14ac:dyDescent="0.6">
      <c r="B17" s="280">
        <v>1600252</v>
      </c>
      <c r="C17" s="283" t="s">
        <v>441</v>
      </c>
      <c r="D17" s="284" t="s">
        <v>87</v>
      </c>
      <c r="E17" s="279"/>
      <c r="F17" s="280">
        <v>1937342</v>
      </c>
      <c r="G17" s="283" t="s">
        <v>454</v>
      </c>
      <c r="H17" s="284" t="s">
        <v>87</v>
      </c>
      <c r="I17" s="279"/>
      <c r="K17" s="441"/>
    </row>
    <row r="18" spans="2:13" ht="33" customHeight="1" x14ac:dyDescent="0.6">
      <c r="B18" s="280"/>
      <c r="C18" s="283"/>
      <c r="D18" s="284"/>
      <c r="E18" s="279"/>
      <c r="F18" s="280">
        <v>1979786</v>
      </c>
      <c r="G18" s="281" t="s">
        <v>456</v>
      </c>
      <c r="H18" s="286" t="s">
        <v>87</v>
      </c>
      <c r="I18" s="279"/>
      <c r="L18" s="441"/>
      <c r="M18" s="441"/>
    </row>
    <row r="19" spans="2:13" ht="33" customHeight="1" thickBot="1" x14ac:dyDescent="0.65">
      <c r="B19" s="296" t="s">
        <v>65</v>
      </c>
      <c r="C19" s="288"/>
      <c r="D19" s="289" t="s">
        <v>65</v>
      </c>
      <c r="E19" s="279"/>
      <c r="F19" s="293">
        <v>2075561</v>
      </c>
      <c r="G19" s="294" t="s">
        <v>455</v>
      </c>
      <c r="H19" s="295" t="s">
        <v>87</v>
      </c>
      <c r="I19" s="279"/>
    </row>
    <row r="20" spans="2:13" ht="33" customHeight="1" thickTop="1" x14ac:dyDescent="0.6">
      <c r="B20" s="517" t="s">
        <v>66</v>
      </c>
      <c r="C20" s="518"/>
      <c r="D20" s="519"/>
      <c r="E20" s="279"/>
      <c r="F20" s="514" t="s">
        <v>67</v>
      </c>
      <c r="G20" s="515"/>
      <c r="H20" s="516"/>
      <c r="I20" s="279"/>
    </row>
    <row r="21" spans="2:13" ht="33" customHeight="1" x14ac:dyDescent="0.6">
      <c r="B21" s="280" t="s">
        <v>438</v>
      </c>
      <c r="C21" s="283" t="s">
        <v>442</v>
      </c>
      <c r="D21" s="284" t="s">
        <v>93</v>
      </c>
      <c r="E21" s="279"/>
      <c r="F21" s="280"/>
      <c r="G21" s="381"/>
      <c r="H21" s="284"/>
      <c r="I21" s="279"/>
    </row>
    <row r="22" spans="2:13" ht="33" customHeight="1" x14ac:dyDescent="0.6">
      <c r="B22" s="280">
        <v>1893726</v>
      </c>
      <c r="C22" s="283" t="s">
        <v>443</v>
      </c>
      <c r="D22" s="284" t="s">
        <v>90</v>
      </c>
      <c r="E22" s="279"/>
      <c r="F22" s="280"/>
      <c r="G22" s="283"/>
      <c r="H22" s="284"/>
      <c r="I22" s="279"/>
    </row>
    <row r="23" spans="2:13" ht="33" customHeight="1" thickBot="1" x14ac:dyDescent="0.65">
      <c r="B23" s="293" t="s">
        <v>438</v>
      </c>
      <c r="C23" s="294" t="s">
        <v>444</v>
      </c>
      <c r="D23" s="295" t="s">
        <v>445</v>
      </c>
      <c r="E23" s="279"/>
      <c r="F23" s="296"/>
      <c r="G23" s="288"/>
      <c r="H23" s="289"/>
      <c r="I23" s="279"/>
    </row>
    <row r="24" spans="2:13" ht="33" customHeight="1" thickTop="1" x14ac:dyDescent="0.6">
      <c r="B24" s="514" t="s">
        <v>68</v>
      </c>
      <c r="C24" s="515"/>
      <c r="D24" s="516"/>
      <c r="E24" s="279"/>
      <c r="F24" s="517" t="s">
        <v>69</v>
      </c>
      <c r="G24" s="518"/>
      <c r="H24" s="519"/>
      <c r="I24" s="279"/>
    </row>
    <row r="25" spans="2:13" ht="33" customHeight="1" x14ac:dyDescent="0.6">
      <c r="B25" s="285">
        <v>556186</v>
      </c>
      <c r="C25" s="281" t="s">
        <v>446</v>
      </c>
      <c r="D25" s="286" t="s">
        <v>103</v>
      </c>
      <c r="E25" s="279"/>
      <c r="F25" s="280"/>
      <c r="G25" s="283"/>
      <c r="H25" s="284"/>
      <c r="I25" s="279"/>
    </row>
    <row r="26" spans="2:13" ht="33" customHeight="1" x14ac:dyDescent="0.6">
      <c r="B26" s="280" t="s">
        <v>438</v>
      </c>
      <c r="C26" s="283" t="s">
        <v>447</v>
      </c>
      <c r="D26" s="284" t="s">
        <v>89</v>
      </c>
      <c r="E26" s="279"/>
      <c r="F26" s="280"/>
      <c r="G26" s="283"/>
      <c r="H26" s="284"/>
      <c r="I26" s="279"/>
    </row>
    <row r="27" spans="2:13" ht="33" customHeight="1" thickBot="1" x14ac:dyDescent="0.65">
      <c r="B27" s="296">
        <v>1314462</v>
      </c>
      <c r="C27" s="288" t="s">
        <v>448</v>
      </c>
      <c r="D27" s="289" t="s">
        <v>93</v>
      </c>
      <c r="E27" s="279"/>
      <c r="F27" s="296"/>
      <c r="G27" s="288"/>
      <c r="H27" s="289"/>
      <c r="I27" s="279"/>
    </row>
    <row r="28" spans="2:13" ht="13.5" thickTop="1" x14ac:dyDescent="0.2"/>
  </sheetData>
  <mergeCells count="15">
    <mergeCell ref="B24:D24"/>
    <mergeCell ref="F24:H24"/>
    <mergeCell ref="F12:H12"/>
    <mergeCell ref="B16:D16"/>
    <mergeCell ref="F16:H16"/>
    <mergeCell ref="B20:D20"/>
    <mergeCell ref="F20:H20"/>
    <mergeCell ref="B7:D7"/>
    <mergeCell ref="F7:H7"/>
    <mergeCell ref="B9:D9"/>
    <mergeCell ref="B11:D11"/>
    <mergeCell ref="B1:H1"/>
    <mergeCell ref="B2:D2"/>
    <mergeCell ref="F2:H2"/>
    <mergeCell ref="B4:D4"/>
  </mergeCells>
  <phoneticPr fontId="25" type="noConversion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5" sqref="F25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6"/>
  </sheetPr>
  <dimension ref="A1:R29"/>
  <sheetViews>
    <sheetView zoomScale="110" zoomScaleNormal="110" workbookViewId="0">
      <pane ySplit="9" topLeftCell="A10" activePane="bottomLeft" state="frozen"/>
      <selection pane="bottomLeft" activeCell="S1" sqref="S1:X1048576"/>
    </sheetView>
  </sheetViews>
  <sheetFormatPr baseColWidth="10" defaultColWidth="11.42578125" defaultRowHeight="12" x14ac:dyDescent="0.2"/>
  <cols>
    <col min="1" max="1" width="9.7109375" style="8" bestFit="1" customWidth="1"/>
    <col min="2" max="2" width="26.7109375" style="8" bestFit="1" customWidth="1"/>
    <col min="3" max="3" width="23" style="8" bestFit="1" customWidth="1"/>
    <col min="4" max="4" width="7.7109375" style="8" bestFit="1" customWidth="1"/>
    <col min="5" max="5" width="5.7109375" style="7" customWidth="1"/>
    <col min="6" max="6" width="3.7109375" style="8" customWidth="1"/>
    <col min="7" max="7" width="5.7109375" style="7" customWidth="1"/>
    <col min="8" max="8" width="3.7109375" style="8" customWidth="1"/>
    <col min="9" max="9" width="5.7109375" style="9" customWidth="1"/>
    <col min="10" max="10" width="3.7109375" style="8" customWidth="1"/>
    <col min="11" max="11" width="5.7109375" style="9" customWidth="1"/>
    <col min="12" max="12" width="3.7109375" style="8" customWidth="1"/>
    <col min="13" max="13" width="5.7109375" style="9" customWidth="1"/>
    <col min="14" max="14" width="4" style="8" customWidth="1"/>
    <col min="15" max="15" width="5.42578125" style="8" bestFit="1" customWidth="1"/>
    <col min="16" max="16" width="5.7109375" style="10" customWidth="1"/>
    <col min="17" max="17" width="4.42578125" style="8" customWidth="1"/>
    <col min="18" max="18" width="4.42578125" style="6" customWidth="1"/>
    <col min="19" max="16384" width="11.42578125" style="6"/>
  </cols>
  <sheetData>
    <row r="1" spans="1:18" s="11" customFormat="1" ht="15" customHeight="1" x14ac:dyDescent="0.2">
      <c r="A1" s="267"/>
      <c r="B1" s="15"/>
      <c r="C1" s="15"/>
      <c r="D1" s="15"/>
      <c r="E1" s="14"/>
      <c r="F1" s="15"/>
      <c r="G1" s="14"/>
      <c r="H1" s="15"/>
      <c r="I1" s="16"/>
      <c r="J1" s="15"/>
      <c r="K1" s="17"/>
      <c r="L1" s="15"/>
      <c r="M1" s="16"/>
      <c r="N1" s="18"/>
      <c r="O1" s="15"/>
      <c r="P1" s="19"/>
      <c r="Q1" s="8"/>
    </row>
    <row r="2" spans="1:18" s="26" customFormat="1" ht="20.100000000000001" customHeight="1" x14ac:dyDescent="0.25">
      <c r="A2" s="268"/>
      <c r="B2" s="32"/>
      <c r="C2" s="456"/>
      <c r="D2" s="520" t="s">
        <v>96</v>
      </c>
      <c r="E2" s="520"/>
      <c r="F2" s="520"/>
      <c r="G2" s="520"/>
      <c r="H2" s="520"/>
      <c r="I2" s="520"/>
      <c r="J2" s="520"/>
      <c r="K2" s="520"/>
      <c r="L2" s="520"/>
      <c r="M2" s="31"/>
      <c r="N2" s="34"/>
      <c r="O2" s="32"/>
      <c r="P2" s="35"/>
      <c r="Q2" s="257"/>
    </row>
    <row r="3" spans="1:18" s="26" customFormat="1" ht="20.100000000000001" customHeight="1" x14ac:dyDescent="0.25">
      <c r="A3" s="268"/>
      <c r="B3" s="32"/>
      <c r="C3" s="32"/>
      <c r="D3" s="521" t="s">
        <v>85</v>
      </c>
      <c r="E3" s="521"/>
      <c r="F3" s="521"/>
      <c r="G3" s="521"/>
      <c r="H3" s="521"/>
      <c r="I3" s="521"/>
      <c r="J3" s="521"/>
      <c r="K3" s="521"/>
      <c r="L3" s="521"/>
      <c r="M3" s="31"/>
      <c r="N3" s="34"/>
      <c r="O3" s="32"/>
      <c r="P3" s="35"/>
      <c r="Q3" s="257"/>
    </row>
    <row r="4" spans="1:18" s="26" customFormat="1" ht="20.100000000000001" customHeight="1" x14ac:dyDescent="0.25">
      <c r="A4" s="268"/>
      <c r="B4" s="32"/>
      <c r="C4" s="32"/>
      <c r="D4" s="522" t="s">
        <v>97</v>
      </c>
      <c r="E4" s="522"/>
      <c r="F4" s="522"/>
      <c r="G4" s="522"/>
      <c r="H4" s="522"/>
      <c r="I4" s="522"/>
      <c r="J4" s="522"/>
      <c r="K4" s="522"/>
      <c r="L4" s="258"/>
      <c r="M4" s="31"/>
      <c r="N4" s="34"/>
      <c r="O4" s="32"/>
      <c r="P4" s="35"/>
      <c r="Q4" s="257"/>
    </row>
    <row r="5" spans="1:18" s="26" customFormat="1" ht="20.100000000000001" customHeight="1" x14ac:dyDescent="0.25">
      <c r="A5" s="268"/>
      <c r="B5" s="32"/>
      <c r="C5" s="32"/>
      <c r="D5" s="32"/>
      <c r="E5" s="36"/>
      <c r="F5" s="32"/>
      <c r="G5" s="36"/>
      <c r="H5" s="32"/>
      <c r="I5" s="31"/>
      <c r="J5" s="32"/>
      <c r="K5" s="33"/>
      <c r="L5" s="32"/>
      <c r="M5" s="31"/>
      <c r="N5" s="34"/>
      <c r="O5" s="32"/>
      <c r="P5" s="35"/>
      <c r="Q5" s="257"/>
    </row>
    <row r="6" spans="1:18" s="26" customFormat="1" ht="15" customHeight="1" x14ac:dyDescent="0.25">
      <c r="A6" s="268"/>
      <c r="B6" s="32"/>
      <c r="C6" s="32"/>
      <c r="D6" s="523" t="s">
        <v>55</v>
      </c>
      <c r="E6" s="523"/>
      <c r="F6" s="523"/>
      <c r="G6" s="523"/>
      <c r="H6" s="32"/>
      <c r="I6" s="524" t="s">
        <v>56</v>
      </c>
      <c r="J6" s="524"/>
      <c r="K6" s="524"/>
      <c r="L6" s="32"/>
      <c r="M6" s="31"/>
      <c r="N6" s="34"/>
      <c r="O6" s="32"/>
      <c r="P6" s="35"/>
      <c r="Q6" s="257"/>
    </row>
    <row r="7" spans="1:18" s="11" customFormat="1" ht="15" customHeight="1" x14ac:dyDescent="0.2">
      <c r="A7" s="272"/>
      <c r="B7" s="38"/>
      <c r="C7" s="38"/>
      <c r="D7" s="38"/>
      <c r="E7" s="37"/>
      <c r="F7" s="38"/>
      <c r="G7" s="37"/>
      <c r="H7" s="38"/>
      <c r="I7" s="39"/>
      <c r="J7" s="38"/>
      <c r="K7" s="40"/>
      <c r="L7" s="38"/>
      <c r="M7" s="39"/>
      <c r="N7" s="41"/>
      <c r="O7" s="38"/>
      <c r="P7" s="42"/>
      <c r="Q7" s="8"/>
    </row>
    <row r="8" spans="1:18" s="11" customFormat="1" ht="6.75" customHeight="1" x14ac:dyDescent="0.2">
      <c r="A8" s="273"/>
      <c r="B8" s="20"/>
      <c r="C8" s="20"/>
      <c r="D8" s="20"/>
      <c r="E8" s="22"/>
      <c r="F8" s="20"/>
      <c r="G8" s="22"/>
      <c r="H8" s="20"/>
      <c r="I8" s="23"/>
      <c r="J8" s="20"/>
      <c r="K8" s="24"/>
      <c r="L8" s="20"/>
      <c r="M8" s="23"/>
      <c r="N8" s="25"/>
      <c r="O8" s="20"/>
      <c r="P8" s="43"/>
      <c r="Q8" s="8"/>
    </row>
    <row r="9" spans="1:18" ht="15.75" customHeight="1" x14ac:dyDescent="0.2">
      <c r="A9" s="44" t="s">
        <v>13</v>
      </c>
      <c r="B9" s="455" t="s">
        <v>60</v>
      </c>
      <c r="C9" s="44" t="s">
        <v>11</v>
      </c>
      <c r="D9" s="44" t="s">
        <v>12</v>
      </c>
      <c r="E9" s="328" t="s">
        <v>14</v>
      </c>
      <c r="F9" s="51" t="s">
        <v>15</v>
      </c>
      <c r="G9" s="328" t="s">
        <v>16</v>
      </c>
      <c r="H9" s="51" t="s">
        <v>15</v>
      </c>
      <c r="I9" s="329" t="s">
        <v>17</v>
      </c>
      <c r="J9" s="260" t="s">
        <v>15</v>
      </c>
      <c r="K9" s="329" t="s">
        <v>18</v>
      </c>
      <c r="L9" s="260" t="s">
        <v>15</v>
      </c>
      <c r="M9" s="330" t="s">
        <v>19</v>
      </c>
      <c r="N9" s="264" t="s">
        <v>15</v>
      </c>
      <c r="O9" s="331" t="s">
        <v>57</v>
      </c>
      <c r="P9" s="332" t="s">
        <v>20</v>
      </c>
      <c r="Q9" s="44" t="s">
        <v>21</v>
      </c>
    </row>
    <row r="10" spans="1:18" s="52" customFormat="1" ht="15.75" customHeight="1" x14ac:dyDescent="0.2">
      <c r="A10" s="483" t="s">
        <v>277</v>
      </c>
      <c r="B10" s="505" t="s">
        <v>264</v>
      </c>
      <c r="C10" s="483" t="s">
        <v>265</v>
      </c>
      <c r="D10" s="479" t="s">
        <v>87</v>
      </c>
      <c r="E10" s="380">
        <v>5.0999999999999996</v>
      </c>
      <c r="F10" s="48">
        <f>VLOOKUP(E10*(-1),VITPOF,2)</f>
        <v>22</v>
      </c>
      <c r="G10" s="380" t="s">
        <v>82</v>
      </c>
      <c r="H10" s="48">
        <v>0</v>
      </c>
      <c r="I10" s="261"/>
      <c r="J10" s="262">
        <v>0</v>
      </c>
      <c r="K10" s="388">
        <v>10.8</v>
      </c>
      <c r="L10" s="262">
        <f t="shared" ref="L10:L29" si="0">VLOOKUP(K10,PENTPOF,2)</f>
        <v>30</v>
      </c>
      <c r="M10" s="403">
        <v>6.4</v>
      </c>
      <c r="N10" s="265">
        <f t="shared" ref="N10:N29" si="1">VLOOKUP(M10,MBPOF,2)</f>
        <v>17</v>
      </c>
      <c r="O10" s="382">
        <v>1</v>
      </c>
      <c r="P10" s="185">
        <f t="shared" ref="P10:P29" si="2">F10+H10+J10+L10+N10</f>
        <v>69</v>
      </c>
      <c r="Q10" s="218" t="s">
        <v>28</v>
      </c>
      <c r="R10" s="217"/>
    </row>
    <row r="11" spans="1:18" s="52" customFormat="1" ht="15.75" customHeight="1" x14ac:dyDescent="0.2">
      <c r="A11" s="483" t="s">
        <v>200</v>
      </c>
      <c r="B11" s="505" t="s">
        <v>196</v>
      </c>
      <c r="C11" s="483" t="s">
        <v>197</v>
      </c>
      <c r="D11" s="479" t="s">
        <v>90</v>
      </c>
      <c r="E11" s="380" t="s">
        <v>82</v>
      </c>
      <c r="F11" s="48">
        <v>0</v>
      </c>
      <c r="G11" s="380">
        <v>6.4</v>
      </c>
      <c r="H11" s="48">
        <f>VLOOKUP(G11*(-1),HAIESPOF,2)</f>
        <v>22</v>
      </c>
      <c r="I11" s="261"/>
      <c r="J11" s="262">
        <v>0</v>
      </c>
      <c r="K11" s="388">
        <v>8</v>
      </c>
      <c r="L11" s="262">
        <f t="shared" si="0"/>
        <v>16</v>
      </c>
      <c r="M11" s="403">
        <v>4</v>
      </c>
      <c r="N11" s="265">
        <f t="shared" si="1"/>
        <v>8</v>
      </c>
      <c r="O11" s="382">
        <v>2</v>
      </c>
      <c r="P11" s="185">
        <f t="shared" si="2"/>
        <v>46</v>
      </c>
      <c r="Q11" s="218" t="s">
        <v>28</v>
      </c>
      <c r="R11" s="6"/>
    </row>
    <row r="12" spans="1:18" s="52" customFormat="1" ht="15.75" customHeight="1" x14ac:dyDescent="0.2">
      <c r="A12" s="482" t="s">
        <v>105</v>
      </c>
      <c r="B12" s="484" t="s">
        <v>100</v>
      </c>
      <c r="C12" s="482" t="s">
        <v>101</v>
      </c>
      <c r="D12" s="482" t="s">
        <v>103</v>
      </c>
      <c r="E12" s="380">
        <v>5.7</v>
      </c>
      <c r="F12" s="48">
        <f>VLOOKUP(E12*(-1),VITPOF,2)</f>
        <v>13</v>
      </c>
      <c r="G12" s="380" t="s">
        <v>82</v>
      </c>
      <c r="H12" s="48">
        <v>0</v>
      </c>
      <c r="I12" s="261"/>
      <c r="J12" s="262">
        <v>0</v>
      </c>
      <c r="K12" s="388">
        <v>7.85</v>
      </c>
      <c r="L12" s="262">
        <f t="shared" si="0"/>
        <v>15</v>
      </c>
      <c r="M12" s="403">
        <v>4.8499999999999996</v>
      </c>
      <c r="N12" s="265">
        <f t="shared" si="1"/>
        <v>11</v>
      </c>
      <c r="O12" s="382">
        <v>3</v>
      </c>
      <c r="P12" s="185">
        <f t="shared" si="2"/>
        <v>39</v>
      </c>
      <c r="Q12" s="218" t="s">
        <v>28</v>
      </c>
      <c r="R12" s="217"/>
    </row>
    <row r="13" spans="1:18" s="52" customFormat="1" ht="15.75" customHeight="1" x14ac:dyDescent="0.2">
      <c r="A13" s="483" t="s">
        <v>242</v>
      </c>
      <c r="B13" s="505" t="s">
        <v>238</v>
      </c>
      <c r="C13" s="483" t="s">
        <v>239</v>
      </c>
      <c r="D13" s="479" t="s">
        <v>91</v>
      </c>
      <c r="E13" s="380" t="s">
        <v>82</v>
      </c>
      <c r="F13" s="48">
        <v>0</v>
      </c>
      <c r="G13" s="380">
        <v>7.05</v>
      </c>
      <c r="H13" s="48">
        <f>VLOOKUP(G13*(-1),HAIESPOF,2)</f>
        <v>16</v>
      </c>
      <c r="I13" s="261"/>
      <c r="J13" s="262">
        <v>0</v>
      </c>
      <c r="K13" s="388">
        <v>7.5</v>
      </c>
      <c r="L13" s="262">
        <f t="shared" si="0"/>
        <v>14</v>
      </c>
      <c r="M13" s="403">
        <v>4.3499999999999996</v>
      </c>
      <c r="N13" s="265">
        <f t="shared" si="1"/>
        <v>9</v>
      </c>
      <c r="O13" s="382">
        <v>3</v>
      </c>
      <c r="P13" s="185">
        <f t="shared" si="2"/>
        <v>39</v>
      </c>
      <c r="Q13" s="218" t="s">
        <v>28</v>
      </c>
      <c r="R13" s="217"/>
    </row>
    <row r="14" spans="1:18" s="52" customFormat="1" ht="15.75" customHeight="1" x14ac:dyDescent="0.2">
      <c r="A14" s="483" t="s">
        <v>276</v>
      </c>
      <c r="B14" s="505" t="s">
        <v>262</v>
      </c>
      <c r="C14" s="483" t="s">
        <v>263</v>
      </c>
      <c r="D14" s="479" t="s">
        <v>87</v>
      </c>
      <c r="E14" s="380" t="s">
        <v>82</v>
      </c>
      <c r="F14" s="48">
        <v>0</v>
      </c>
      <c r="G14" s="380">
        <v>6.8</v>
      </c>
      <c r="H14" s="48">
        <f>VLOOKUP(G14*(-1),HAIESPOF,2)</f>
        <v>19</v>
      </c>
      <c r="I14" s="261"/>
      <c r="J14" s="262">
        <v>0</v>
      </c>
      <c r="K14" s="388">
        <v>7.85</v>
      </c>
      <c r="L14" s="262">
        <f t="shared" si="0"/>
        <v>15</v>
      </c>
      <c r="M14" s="403">
        <v>3.2</v>
      </c>
      <c r="N14" s="265">
        <f t="shared" si="1"/>
        <v>5</v>
      </c>
      <c r="O14" s="382">
        <v>3</v>
      </c>
      <c r="P14" s="185">
        <f t="shared" si="2"/>
        <v>39</v>
      </c>
      <c r="Q14" s="218" t="s">
        <v>28</v>
      </c>
      <c r="R14" s="217"/>
    </row>
    <row r="15" spans="1:18" s="52" customFormat="1" ht="15.75" customHeight="1" x14ac:dyDescent="0.2">
      <c r="A15" s="483" t="s">
        <v>198</v>
      </c>
      <c r="B15" s="505" t="s">
        <v>192</v>
      </c>
      <c r="C15" s="483" t="s">
        <v>193</v>
      </c>
      <c r="D15" s="479" t="s">
        <v>90</v>
      </c>
      <c r="E15" s="380">
        <v>5.86</v>
      </c>
      <c r="F15" s="48">
        <f>VLOOKUP(E15*(-1),VITPOF,2)</f>
        <v>10</v>
      </c>
      <c r="G15" s="380" t="s">
        <v>82</v>
      </c>
      <c r="H15" s="48">
        <v>0</v>
      </c>
      <c r="I15" s="261"/>
      <c r="J15" s="262">
        <v>0</v>
      </c>
      <c r="K15" s="388">
        <v>7.9</v>
      </c>
      <c r="L15" s="262">
        <f t="shared" si="0"/>
        <v>16</v>
      </c>
      <c r="M15" s="403">
        <v>4.3</v>
      </c>
      <c r="N15" s="265">
        <f t="shared" si="1"/>
        <v>9</v>
      </c>
      <c r="O15" s="382">
        <v>6</v>
      </c>
      <c r="P15" s="185">
        <f t="shared" si="2"/>
        <v>35</v>
      </c>
      <c r="Q15" s="218" t="s">
        <v>28</v>
      </c>
      <c r="R15" s="6"/>
    </row>
    <row r="16" spans="1:18" s="52" customFormat="1" ht="15.75" customHeight="1" x14ac:dyDescent="0.2">
      <c r="A16" s="483" t="s">
        <v>243</v>
      </c>
      <c r="B16" s="505" t="s">
        <v>240</v>
      </c>
      <c r="C16" s="483" t="s">
        <v>241</v>
      </c>
      <c r="D16" s="479" t="s">
        <v>91</v>
      </c>
      <c r="E16" s="380" t="s">
        <v>82</v>
      </c>
      <c r="F16" s="48">
        <v>0</v>
      </c>
      <c r="G16" s="380">
        <v>7.15</v>
      </c>
      <c r="H16" s="48">
        <f>VLOOKUP(G16*(-1),HAIESPOF,2)</f>
        <v>15</v>
      </c>
      <c r="I16" s="261"/>
      <c r="J16" s="262">
        <v>0</v>
      </c>
      <c r="K16" s="388">
        <v>7.55</v>
      </c>
      <c r="L16" s="262">
        <f t="shared" si="0"/>
        <v>14</v>
      </c>
      <c r="M16" s="403">
        <v>3.45</v>
      </c>
      <c r="N16" s="265">
        <f t="shared" si="1"/>
        <v>5</v>
      </c>
      <c r="O16" s="382">
        <v>7</v>
      </c>
      <c r="P16" s="185">
        <f t="shared" si="2"/>
        <v>34</v>
      </c>
      <c r="Q16" s="218" t="s">
        <v>28</v>
      </c>
      <c r="R16" s="217"/>
    </row>
    <row r="17" spans="1:18" s="52" customFormat="1" ht="15.75" customHeight="1" x14ac:dyDescent="0.2">
      <c r="A17" s="483" t="s">
        <v>279</v>
      </c>
      <c r="B17" s="505" t="s">
        <v>268</v>
      </c>
      <c r="C17" s="483" t="s">
        <v>269</v>
      </c>
      <c r="D17" s="479" t="s">
        <v>87</v>
      </c>
      <c r="E17" s="380">
        <v>5.95</v>
      </c>
      <c r="F17" s="48">
        <f>VLOOKUP(E17*(-1),VITPOF,2)</f>
        <v>9</v>
      </c>
      <c r="G17" s="380" t="s">
        <v>82</v>
      </c>
      <c r="H17" s="48">
        <v>0</v>
      </c>
      <c r="I17" s="261"/>
      <c r="J17" s="262">
        <v>0</v>
      </c>
      <c r="K17" s="388">
        <v>7.78</v>
      </c>
      <c r="L17" s="262">
        <f t="shared" si="0"/>
        <v>15</v>
      </c>
      <c r="M17" s="403">
        <v>4.3499999999999996</v>
      </c>
      <c r="N17" s="265">
        <f t="shared" si="1"/>
        <v>9</v>
      </c>
      <c r="O17" s="382">
        <v>8</v>
      </c>
      <c r="P17" s="185">
        <f t="shared" si="2"/>
        <v>33</v>
      </c>
      <c r="Q17" s="218" t="s">
        <v>28</v>
      </c>
      <c r="R17" s="217"/>
    </row>
    <row r="18" spans="1:18" s="52" customFormat="1" ht="15.75" customHeight="1" x14ac:dyDescent="0.2">
      <c r="A18" s="483" t="s">
        <v>199</v>
      </c>
      <c r="B18" s="505" t="s">
        <v>194</v>
      </c>
      <c r="C18" s="483" t="s">
        <v>195</v>
      </c>
      <c r="D18" s="479" t="s">
        <v>90</v>
      </c>
      <c r="E18" s="380">
        <v>5.9</v>
      </c>
      <c r="F18" s="48">
        <f>VLOOKUP(E18*(-1),VITPOF,2)</f>
        <v>10</v>
      </c>
      <c r="G18" s="380" t="s">
        <v>82</v>
      </c>
      <c r="H18" s="48">
        <v>0</v>
      </c>
      <c r="I18" s="261"/>
      <c r="J18" s="262">
        <v>0</v>
      </c>
      <c r="K18" s="388">
        <v>8</v>
      </c>
      <c r="L18" s="262">
        <f t="shared" si="0"/>
        <v>16</v>
      </c>
      <c r="M18" s="403">
        <v>3.1</v>
      </c>
      <c r="N18" s="265">
        <f t="shared" si="1"/>
        <v>4</v>
      </c>
      <c r="O18" s="382">
        <v>9</v>
      </c>
      <c r="P18" s="185">
        <f t="shared" si="2"/>
        <v>30</v>
      </c>
      <c r="Q18" s="218" t="s">
        <v>28</v>
      </c>
      <c r="R18" s="217"/>
    </row>
    <row r="19" spans="1:18" s="52" customFormat="1" ht="15.75" customHeight="1" x14ac:dyDescent="0.2">
      <c r="A19" s="483" t="s">
        <v>280</v>
      </c>
      <c r="B19" s="505" t="s">
        <v>270</v>
      </c>
      <c r="C19" s="483" t="s">
        <v>271</v>
      </c>
      <c r="D19" s="479" t="s">
        <v>87</v>
      </c>
      <c r="E19" s="380">
        <v>6.2</v>
      </c>
      <c r="F19" s="48">
        <f>VLOOKUP(E19*(-1),VITPOF,2)</f>
        <v>7</v>
      </c>
      <c r="G19" s="380" t="s">
        <v>82</v>
      </c>
      <c r="H19" s="48">
        <v>0</v>
      </c>
      <c r="I19" s="261"/>
      <c r="J19" s="262">
        <v>0</v>
      </c>
      <c r="K19" s="388">
        <v>7.81</v>
      </c>
      <c r="L19" s="262">
        <f t="shared" si="0"/>
        <v>15</v>
      </c>
      <c r="M19" s="403">
        <v>3.7</v>
      </c>
      <c r="N19" s="265">
        <f t="shared" si="1"/>
        <v>6</v>
      </c>
      <c r="O19" s="382">
        <v>10</v>
      </c>
      <c r="P19" s="185">
        <f t="shared" si="2"/>
        <v>28</v>
      </c>
      <c r="Q19" s="218" t="s">
        <v>28</v>
      </c>
      <c r="R19" s="217"/>
    </row>
    <row r="20" spans="1:18" s="52" customFormat="1" ht="15.75" customHeight="1" x14ac:dyDescent="0.2">
      <c r="A20" s="483" t="s">
        <v>282</v>
      </c>
      <c r="B20" s="505" t="s">
        <v>274</v>
      </c>
      <c r="C20" s="488" t="s">
        <v>275</v>
      </c>
      <c r="D20" s="479" t="s">
        <v>87</v>
      </c>
      <c r="E20" s="380" t="s">
        <v>82</v>
      </c>
      <c r="F20" s="48">
        <v>0</v>
      </c>
      <c r="G20" s="380">
        <v>7.65</v>
      </c>
      <c r="H20" s="48">
        <f>VLOOKUP(G20*(-1),HAIESPOF,2)</f>
        <v>12</v>
      </c>
      <c r="I20" s="261"/>
      <c r="J20" s="262">
        <v>0</v>
      </c>
      <c r="K20" s="388">
        <v>7</v>
      </c>
      <c r="L20" s="262">
        <f t="shared" si="0"/>
        <v>11</v>
      </c>
      <c r="M20" s="403">
        <v>3.35</v>
      </c>
      <c r="N20" s="265">
        <f t="shared" si="1"/>
        <v>5</v>
      </c>
      <c r="O20" s="382">
        <v>10</v>
      </c>
      <c r="P20" s="185">
        <f t="shared" si="2"/>
        <v>28</v>
      </c>
      <c r="Q20" s="218" t="s">
        <v>28</v>
      </c>
      <c r="R20" s="217"/>
    </row>
    <row r="21" spans="1:18" s="52" customFormat="1" ht="15.75" customHeight="1" x14ac:dyDescent="0.2">
      <c r="A21" s="483" t="s">
        <v>131</v>
      </c>
      <c r="B21" s="505" t="s">
        <v>124</v>
      </c>
      <c r="C21" s="488" t="s">
        <v>125</v>
      </c>
      <c r="D21" s="479" t="s">
        <v>89</v>
      </c>
      <c r="E21" s="380">
        <v>6.05</v>
      </c>
      <c r="F21" s="48">
        <f>VLOOKUP(E21*(-1),VITPOF,2)</f>
        <v>8</v>
      </c>
      <c r="G21" s="380" t="s">
        <v>82</v>
      </c>
      <c r="H21" s="48">
        <v>0</v>
      </c>
      <c r="I21" s="261"/>
      <c r="J21" s="262">
        <v>0</v>
      </c>
      <c r="K21" s="388">
        <v>8</v>
      </c>
      <c r="L21" s="262">
        <f t="shared" si="0"/>
        <v>16</v>
      </c>
      <c r="M21" s="403">
        <v>3.15</v>
      </c>
      <c r="N21" s="265">
        <f t="shared" si="1"/>
        <v>4</v>
      </c>
      <c r="O21" s="382">
        <v>10</v>
      </c>
      <c r="P21" s="185">
        <f t="shared" si="2"/>
        <v>28</v>
      </c>
      <c r="Q21" s="218" t="s">
        <v>28</v>
      </c>
      <c r="R21" s="217"/>
    </row>
    <row r="22" spans="1:18" s="52" customFormat="1" ht="15.75" customHeight="1" x14ac:dyDescent="0.2">
      <c r="A22" s="486">
        <v>2518215</v>
      </c>
      <c r="B22" s="505" t="s">
        <v>430</v>
      </c>
      <c r="C22" s="477" t="s">
        <v>431</v>
      </c>
      <c r="D22" s="479" t="s">
        <v>90</v>
      </c>
      <c r="E22" s="380" t="s">
        <v>82</v>
      </c>
      <c r="F22" s="48">
        <v>0</v>
      </c>
      <c r="G22" s="380">
        <v>7.4</v>
      </c>
      <c r="H22" s="48">
        <f>VLOOKUP(G22*(-1),HAIESPOF,2)</f>
        <v>14</v>
      </c>
      <c r="I22" s="261"/>
      <c r="J22" s="262">
        <v>0</v>
      </c>
      <c r="K22" s="388">
        <v>6.3</v>
      </c>
      <c r="L22" s="262">
        <f t="shared" si="0"/>
        <v>8</v>
      </c>
      <c r="M22" s="403">
        <v>3.1</v>
      </c>
      <c r="N22" s="265">
        <f t="shared" si="1"/>
        <v>4</v>
      </c>
      <c r="O22" s="382">
        <v>13</v>
      </c>
      <c r="P22" s="185">
        <f t="shared" si="2"/>
        <v>26</v>
      </c>
      <c r="Q22" s="218" t="s">
        <v>28</v>
      </c>
      <c r="R22" s="6"/>
    </row>
    <row r="23" spans="1:18" s="52" customFormat="1" ht="15.75" customHeight="1" x14ac:dyDescent="0.2">
      <c r="A23" s="483" t="s">
        <v>132</v>
      </c>
      <c r="B23" s="505" t="s">
        <v>126</v>
      </c>
      <c r="C23" s="488" t="s">
        <v>127</v>
      </c>
      <c r="D23" s="479" t="s">
        <v>89</v>
      </c>
      <c r="E23" s="380">
        <v>6.43</v>
      </c>
      <c r="F23" s="48">
        <f t="shared" ref="F23:F28" si="3">VLOOKUP(E23*(-1),VITPOF,2)</f>
        <v>5</v>
      </c>
      <c r="G23" s="380" t="s">
        <v>82</v>
      </c>
      <c r="H23" s="48">
        <v>0</v>
      </c>
      <c r="I23" s="261"/>
      <c r="J23" s="262">
        <v>0</v>
      </c>
      <c r="K23" s="388">
        <v>7.2</v>
      </c>
      <c r="L23" s="262">
        <f t="shared" si="0"/>
        <v>12</v>
      </c>
      <c r="M23" s="403">
        <v>3.3</v>
      </c>
      <c r="N23" s="265">
        <f t="shared" si="1"/>
        <v>5</v>
      </c>
      <c r="O23" s="382">
        <v>14</v>
      </c>
      <c r="P23" s="185">
        <f t="shared" si="2"/>
        <v>22</v>
      </c>
      <c r="Q23" s="218" t="s">
        <v>28</v>
      </c>
      <c r="R23" s="6"/>
    </row>
    <row r="24" spans="1:18" s="52" customFormat="1" ht="15.75" customHeight="1" x14ac:dyDescent="0.2">
      <c r="A24" s="483" t="s">
        <v>133</v>
      </c>
      <c r="B24" s="505" t="s">
        <v>128</v>
      </c>
      <c r="C24" s="488" t="s">
        <v>129</v>
      </c>
      <c r="D24" s="479" t="s">
        <v>89</v>
      </c>
      <c r="E24" s="380">
        <v>6.4</v>
      </c>
      <c r="F24" s="48">
        <f t="shared" si="3"/>
        <v>6</v>
      </c>
      <c r="G24" s="380" t="s">
        <v>82</v>
      </c>
      <c r="H24" s="48">
        <v>0</v>
      </c>
      <c r="I24" s="261"/>
      <c r="J24" s="262">
        <v>0</v>
      </c>
      <c r="K24" s="388">
        <v>6.95</v>
      </c>
      <c r="L24" s="262">
        <f t="shared" si="0"/>
        <v>11</v>
      </c>
      <c r="M24" s="403">
        <v>2.4</v>
      </c>
      <c r="N24" s="265">
        <f t="shared" si="1"/>
        <v>3</v>
      </c>
      <c r="O24" s="382">
        <v>15</v>
      </c>
      <c r="P24" s="185">
        <f t="shared" si="2"/>
        <v>20</v>
      </c>
      <c r="Q24" s="218" t="s">
        <v>28</v>
      </c>
      <c r="R24" s="6"/>
    </row>
    <row r="25" spans="1:18" s="52" customFormat="1" ht="15.75" customHeight="1" x14ac:dyDescent="0.2">
      <c r="A25" s="483" t="s">
        <v>281</v>
      </c>
      <c r="B25" s="505" t="s">
        <v>272</v>
      </c>
      <c r="C25" s="483" t="s">
        <v>273</v>
      </c>
      <c r="D25" s="479" t="s">
        <v>87</v>
      </c>
      <c r="E25" s="380">
        <v>6.66</v>
      </c>
      <c r="F25" s="48">
        <f t="shared" si="3"/>
        <v>4</v>
      </c>
      <c r="G25" s="380" t="s">
        <v>82</v>
      </c>
      <c r="H25" s="48">
        <v>0</v>
      </c>
      <c r="I25" s="261"/>
      <c r="J25" s="262">
        <v>0</v>
      </c>
      <c r="K25" s="388">
        <v>6.9</v>
      </c>
      <c r="L25" s="262">
        <f t="shared" si="0"/>
        <v>11</v>
      </c>
      <c r="M25" s="403">
        <v>3</v>
      </c>
      <c r="N25" s="265">
        <f t="shared" si="1"/>
        <v>4</v>
      </c>
      <c r="O25" s="382">
        <v>16</v>
      </c>
      <c r="P25" s="185">
        <f t="shared" si="2"/>
        <v>19</v>
      </c>
      <c r="Q25" s="218" t="s">
        <v>28</v>
      </c>
      <c r="R25" s="217"/>
    </row>
    <row r="26" spans="1:18" s="52" customFormat="1" ht="15.75" customHeight="1" x14ac:dyDescent="0.2">
      <c r="A26" s="482" t="s">
        <v>104</v>
      </c>
      <c r="B26" s="484" t="s">
        <v>98</v>
      </c>
      <c r="C26" s="482" t="s">
        <v>99</v>
      </c>
      <c r="D26" s="482" t="s">
        <v>103</v>
      </c>
      <c r="E26" s="380">
        <v>6.23</v>
      </c>
      <c r="F26" s="48">
        <f t="shared" si="3"/>
        <v>6</v>
      </c>
      <c r="G26" s="380" t="s">
        <v>82</v>
      </c>
      <c r="H26" s="48">
        <v>0</v>
      </c>
      <c r="I26" s="261"/>
      <c r="J26" s="262">
        <v>0</v>
      </c>
      <c r="K26" s="388">
        <v>6.3</v>
      </c>
      <c r="L26" s="262">
        <f t="shared" si="0"/>
        <v>8</v>
      </c>
      <c r="M26" s="403">
        <v>2.7</v>
      </c>
      <c r="N26" s="265">
        <f t="shared" si="1"/>
        <v>3</v>
      </c>
      <c r="O26" s="382">
        <v>17</v>
      </c>
      <c r="P26" s="185">
        <f t="shared" si="2"/>
        <v>17</v>
      </c>
      <c r="Q26" s="218" t="s">
        <v>28</v>
      </c>
      <c r="R26" s="6"/>
    </row>
    <row r="27" spans="1:18" s="52" customFormat="1" ht="15.75" customHeight="1" x14ac:dyDescent="0.2">
      <c r="A27" s="483" t="s">
        <v>278</v>
      </c>
      <c r="B27" s="505" t="s">
        <v>266</v>
      </c>
      <c r="C27" s="483" t="s">
        <v>267</v>
      </c>
      <c r="D27" s="479" t="s">
        <v>87</v>
      </c>
      <c r="E27" s="380">
        <v>6.43</v>
      </c>
      <c r="F27" s="48">
        <f t="shared" si="3"/>
        <v>5</v>
      </c>
      <c r="G27" s="380" t="s">
        <v>82</v>
      </c>
      <c r="H27" s="48">
        <v>0</v>
      </c>
      <c r="I27" s="261"/>
      <c r="J27" s="262">
        <v>0</v>
      </c>
      <c r="K27" s="388">
        <v>6.6</v>
      </c>
      <c r="L27" s="262">
        <f t="shared" si="0"/>
        <v>9</v>
      </c>
      <c r="M27" s="403">
        <v>1.95</v>
      </c>
      <c r="N27" s="265">
        <f t="shared" si="1"/>
        <v>2</v>
      </c>
      <c r="O27" s="382">
        <v>18</v>
      </c>
      <c r="P27" s="185">
        <f t="shared" si="2"/>
        <v>16</v>
      </c>
      <c r="Q27" s="218" t="s">
        <v>28</v>
      </c>
      <c r="R27" s="217"/>
    </row>
    <row r="28" spans="1:18" s="52" customFormat="1" ht="15.75" customHeight="1" x14ac:dyDescent="0.2">
      <c r="A28" s="486">
        <v>2518214</v>
      </c>
      <c r="B28" s="505" t="s">
        <v>428</v>
      </c>
      <c r="C28" s="477" t="s">
        <v>429</v>
      </c>
      <c r="D28" s="479" t="s">
        <v>90</v>
      </c>
      <c r="E28" s="380">
        <v>6.75</v>
      </c>
      <c r="F28" s="48">
        <f t="shared" si="3"/>
        <v>4</v>
      </c>
      <c r="G28" s="380" t="s">
        <v>82</v>
      </c>
      <c r="H28" s="48">
        <v>0</v>
      </c>
      <c r="I28" s="261"/>
      <c r="J28" s="262">
        <v>0</v>
      </c>
      <c r="K28" s="388">
        <v>5.8</v>
      </c>
      <c r="L28" s="262">
        <f t="shared" si="0"/>
        <v>5</v>
      </c>
      <c r="M28" s="403">
        <v>2.5499999999999998</v>
      </c>
      <c r="N28" s="265">
        <f t="shared" si="1"/>
        <v>3</v>
      </c>
      <c r="O28" s="382">
        <v>19</v>
      </c>
      <c r="P28" s="185">
        <f t="shared" si="2"/>
        <v>12</v>
      </c>
      <c r="Q28" s="218" t="s">
        <v>28</v>
      </c>
      <c r="R28" s="217"/>
    </row>
    <row r="29" spans="1:18" s="52" customFormat="1" ht="15.75" customHeight="1" x14ac:dyDescent="0.2">
      <c r="A29" s="483" t="s">
        <v>130</v>
      </c>
      <c r="B29" s="505" t="s">
        <v>122</v>
      </c>
      <c r="C29" s="488" t="s">
        <v>123</v>
      </c>
      <c r="D29" s="479" t="s">
        <v>89</v>
      </c>
      <c r="E29" s="380">
        <v>7.05</v>
      </c>
      <c r="F29" s="48">
        <v>1</v>
      </c>
      <c r="G29" s="380" t="s">
        <v>82</v>
      </c>
      <c r="H29" s="48">
        <v>0</v>
      </c>
      <c r="I29" s="261"/>
      <c r="J29" s="262">
        <v>0</v>
      </c>
      <c r="K29" s="388">
        <v>6.68</v>
      </c>
      <c r="L29" s="262">
        <f t="shared" si="0"/>
        <v>9</v>
      </c>
      <c r="M29" s="403">
        <v>2.35</v>
      </c>
      <c r="N29" s="265">
        <f t="shared" si="1"/>
        <v>2</v>
      </c>
      <c r="O29" s="382">
        <v>19</v>
      </c>
      <c r="P29" s="185">
        <f t="shared" si="2"/>
        <v>12</v>
      </c>
      <c r="Q29" s="218" t="s">
        <v>28</v>
      </c>
      <c r="R29" s="6"/>
    </row>
  </sheetData>
  <sortState ref="A10:X29">
    <sortCondition descending="1" ref="P10:P29"/>
  </sortState>
  <mergeCells count="5">
    <mergeCell ref="D2:L2"/>
    <mergeCell ref="D3:L3"/>
    <mergeCell ref="D4:K4"/>
    <mergeCell ref="D6:G6"/>
    <mergeCell ref="I6:K6"/>
  </mergeCells>
  <phoneticPr fontId="2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R87"/>
  <sheetViews>
    <sheetView zoomScale="110" zoomScaleNormal="110" workbookViewId="0">
      <pane ySplit="9" topLeftCell="A10" activePane="bottomLeft" state="frozen"/>
      <selection pane="bottomLeft" activeCell="S1" sqref="S1:X1048576"/>
    </sheetView>
  </sheetViews>
  <sheetFormatPr baseColWidth="10" defaultColWidth="11.42578125" defaultRowHeight="12" x14ac:dyDescent="0.2"/>
  <cols>
    <col min="1" max="1" width="9.7109375" style="8" bestFit="1" customWidth="1"/>
    <col min="2" max="2" width="24.85546875" style="8" bestFit="1" customWidth="1"/>
    <col min="3" max="3" width="20.7109375" style="8" bestFit="1" customWidth="1"/>
    <col min="4" max="4" width="7.7109375" style="8" bestFit="1" customWidth="1"/>
    <col min="5" max="5" width="5.7109375" style="7" customWidth="1"/>
    <col min="6" max="6" width="3.7109375" style="8" customWidth="1"/>
    <col min="7" max="7" width="5.7109375" style="7" customWidth="1"/>
    <col min="8" max="8" width="3.7109375" style="8" customWidth="1"/>
    <col min="9" max="9" width="5.7109375" style="9" customWidth="1"/>
    <col min="10" max="10" width="3.7109375" style="8" customWidth="1"/>
    <col min="11" max="11" width="5.7109375" style="9" customWidth="1"/>
    <col min="12" max="12" width="3.7109375" style="8" customWidth="1"/>
    <col min="13" max="13" width="5.7109375" style="9" customWidth="1"/>
    <col min="14" max="14" width="3.7109375" style="8" customWidth="1"/>
    <col min="15" max="15" width="5.42578125" style="8" bestFit="1" customWidth="1"/>
    <col min="16" max="16" width="5.7109375" style="10" customWidth="1"/>
    <col min="17" max="17" width="4.42578125" style="8" customWidth="1"/>
    <col min="18" max="18" width="4.42578125" style="6" customWidth="1"/>
    <col min="19" max="16384" width="11.42578125" style="6"/>
  </cols>
  <sheetData>
    <row r="1" spans="1:18" s="11" customFormat="1" ht="15" customHeight="1" x14ac:dyDescent="0.2">
      <c r="A1" s="267"/>
      <c r="B1" s="15"/>
      <c r="C1" s="15"/>
      <c r="D1" s="15"/>
      <c r="E1" s="14"/>
      <c r="F1" s="15"/>
      <c r="G1" s="14"/>
      <c r="H1" s="15"/>
      <c r="I1" s="16"/>
      <c r="J1" s="15"/>
      <c r="K1" s="17"/>
      <c r="L1" s="15"/>
      <c r="M1" s="16"/>
      <c r="N1" s="18"/>
      <c r="O1" s="15"/>
      <c r="P1" s="19"/>
      <c r="Q1" s="8"/>
    </row>
    <row r="2" spans="1:18" s="26" customFormat="1" ht="20.100000000000001" customHeight="1" x14ac:dyDescent="0.25">
      <c r="A2" s="268"/>
      <c r="B2" s="32"/>
      <c r="C2" s="456"/>
      <c r="D2" s="520" t="s">
        <v>96</v>
      </c>
      <c r="E2" s="520"/>
      <c r="F2" s="520"/>
      <c r="G2" s="520"/>
      <c r="H2" s="520"/>
      <c r="I2" s="520"/>
      <c r="J2" s="520"/>
      <c r="K2" s="520"/>
      <c r="L2" s="520"/>
      <c r="M2" s="31"/>
      <c r="N2" s="34"/>
      <c r="O2" s="32"/>
      <c r="P2" s="35"/>
      <c r="Q2" s="257"/>
    </row>
    <row r="3" spans="1:18" s="26" customFormat="1" ht="20.100000000000001" customHeight="1" x14ac:dyDescent="0.25">
      <c r="A3" s="268"/>
      <c r="B3" s="32"/>
      <c r="C3" s="32"/>
      <c r="D3" s="521" t="s">
        <v>85</v>
      </c>
      <c r="E3" s="521"/>
      <c r="F3" s="521"/>
      <c r="G3" s="521"/>
      <c r="H3" s="521"/>
      <c r="I3" s="521"/>
      <c r="J3" s="521"/>
      <c r="K3" s="521"/>
      <c r="L3" s="521"/>
      <c r="M3" s="31"/>
      <c r="N3" s="34"/>
      <c r="O3" s="32"/>
      <c r="P3" s="35"/>
      <c r="Q3" s="257"/>
    </row>
    <row r="4" spans="1:18" s="26" customFormat="1" ht="20.100000000000001" customHeight="1" x14ac:dyDescent="0.25">
      <c r="A4" s="268"/>
      <c r="B4" s="32"/>
      <c r="C4" s="32"/>
      <c r="D4" s="522" t="s">
        <v>97</v>
      </c>
      <c r="E4" s="522"/>
      <c r="F4" s="522"/>
      <c r="G4" s="522"/>
      <c r="H4" s="522"/>
      <c r="I4" s="522"/>
      <c r="J4" s="522"/>
      <c r="K4" s="522"/>
      <c r="L4" s="258"/>
      <c r="M4" s="31"/>
      <c r="N4" s="34"/>
      <c r="O4" s="32"/>
      <c r="P4" s="35"/>
      <c r="Q4" s="257"/>
    </row>
    <row r="5" spans="1:18" s="26" customFormat="1" ht="20.100000000000001" customHeight="1" x14ac:dyDescent="0.25">
      <c r="A5" s="268"/>
      <c r="B5" s="32"/>
      <c r="C5" s="32"/>
      <c r="D5" s="32"/>
      <c r="E5" s="36"/>
      <c r="F5" s="32"/>
      <c r="G5" s="36"/>
      <c r="H5" s="32"/>
      <c r="I5" s="31"/>
      <c r="J5" s="32"/>
      <c r="K5" s="33"/>
      <c r="L5" s="32"/>
      <c r="M5" s="31"/>
      <c r="N5" s="34"/>
      <c r="O5" s="32"/>
      <c r="P5" s="35"/>
      <c r="Q5" s="257"/>
    </row>
    <row r="6" spans="1:18" s="26" customFormat="1" ht="15" customHeight="1" x14ac:dyDescent="0.25">
      <c r="A6" s="268"/>
      <c r="B6" s="32"/>
      <c r="C6" s="32"/>
      <c r="D6" s="523" t="s">
        <v>55</v>
      </c>
      <c r="E6" s="523"/>
      <c r="F6" s="523"/>
      <c r="G6" s="523"/>
      <c r="H6" s="32"/>
      <c r="I6" s="524" t="s">
        <v>27</v>
      </c>
      <c r="J6" s="524"/>
      <c r="K6" s="524"/>
      <c r="L6" s="32"/>
      <c r="M6" s="31"/>
      <c r="N6" s="34"/>
      <c r="O6" s="32"/>
      <c r="P6" s="35"/>
      <c r="Q6" s="257"/>
    </row>
    <row r="7" spans="1:18" s="11" customFormat="1" ht="15" customHeight="1" x14ac:dyDescent="0.2">
      <c r="A7" s="272"/>
      <c r="B7" s="38"/>
      <c r="C7" s="38"/>
      <c r="D7" s="38"/>
      <c r="E7" s="37"/>
      <c r="F7" s="38"/>
      <c r="G7" s="37"/>
      <c r="H7" s="38"/>
      <c r="I7" s="39"/>
      <c r="J7" s="38"/>
      <c r="K7" s="40"/>
      <c r="L7" s="38"/>
      <c r="M7" s="39"/>
      <c r="N7" s="41"/>
      <c r="O7" s="38"/>
      <c r="P7" s="42"/>
      <c r="Q7" s="8"/>
    </row>
    <row r="8" spans="1:18" s="11" customFormat="1" ht="6.75" customHeight="1" x14ac:dyDescent="0.2">
      <c r="A8" s="273"/>
      <c r="B8" s="20"/>
      <c r="C8" s="20"/>
      <c r="D8" s="20"/>
      <c r="E8" s="22"/>
      <c r="F8" s="20"/>
      <c r="G8" s="22"/>
      <c r="H8" s="20"/>
      <c r="I8" s="23"/>
      <c r="J8" s="20"/>
      <c r="K8" s="24"/>
      <c r="L8" s="20"/>
      <c r="M8" s="23"/>
      <c r="N8" s="25"/>
      <c r="O8" s="20"/>
      <c r="P8" s="43"/>
      <c r="Q8" s="8"/>
    </row>
    <row r="9" spans="1:18" ht="15.75" customHeight="1" x14ac:dyDescent="0.2">
      <c r="A9" s="44" t="s">
        <v>13</v>
      </c>
      <c r="B9" s="455" t="s">
        <v>60</v>
      </c>
      <c r="C9" s="44" t="s">
        <v>11</v>
      </c>
      <c r="D9" s="44" t="s">
        <v>12</v>
      </c>
      <c r="E9" s="45" t="s">
        <v>14</v>
      </c>
      <c r="F9" s="51" t="s">
        <v>15</v>
      </c>
      <c r="G9" s="45" t="s">
        <v>16</v>
      </c>
      <c r="H9" s="51" t="s">
        <v>15</v>
      </c>
      <c r="I9" s="259" t="s">
        <v>17</v>
      </c>
      <c r="J9" s="260" t="s">
        <v>15</v>
      </c>
      <c r="K9" s="259" t="s">
        <v>18</v>
      </c>
      <c r="L9" s="260" t="s">
        <v>15</v>
      </c>
      <c r="M9" s="263" t="s">
        <v>19</v>
      </c>
      <c r="N9" s="264" t="s">
        <v>15</v>
      </c>
      <c r="O9" s="46" t="s">
        <v>57</v>
      </c>
      <c r="P9" s="47" t="s">
        <v>20</v>
      </c>
      <c r="Q9" s="44" t="s">
        <v>21</v>
      </c>
    </row>
    <row r="10" spans="1:18" s="187" customFormat="1" ht="15.75" customHeight="1" x14ac:dyDescent="0.2">
      <c r="A10" s="482" t="s">
        <v>229</v>
      </c>
      <c r="B10" s="484" t="s">
        <v>218</v>
      </c>
      <c r="C10" s="482" t="s">
        <v>219</v>
      </c>
      <c r="D10" s="479" t="s">
        <v>90</v>
      </c>
      <c r="E10" s="380" t="s">
        <v>82</v>
      </c>
      <c r="F10" s="48">
        <v>0</v>
      </c>
      <c r="G10" s="380">
        <v>6.1</v>
      </c>
      <c r="H10" s="48">
        <f t="shared" ref="H10:H16" si="0">VLOOKUP(G10*(-1),HAIESPOF,2)</f>
        <v>25</v>
      </c>
      <c r="I10" s="261"/>
      <c r="J10" s="262">
        <v>0</v>
      </c>
      <c r="K10" s="388">
        <v>9.65</v>
      </c>
      <c r="L10" s="262">
        <f t="shared" ref="L10:L56" si="1">VLOOKUP(K10,PENTPOF,2)</f>
        <v>24</v>
      </c>
      <c r="M10" s="403">
        <v>6.2</v>
      </c>
      <c r="N10" s="265">
        <f t="shared" ref="N10:N55" si="2">VLOOKUP(M10,MBPOF,2)</f>
        <v>16</v>
      </c>
      <c r="O10" s="382">
        <v>1</v>
      </c>
      <c r="P10" s="185">
        <f t="shared" ref="P10:P56" si="3">F10+H10+J10+L10+N10</f>
        <v>65</v>
      </c>
      <c r="Q10" s="218" t="s">
        <v>50</v>
      </c>
      <c r="R10" s="52"/>
    </row>
    <row r="11" spans="1:18" s="187" customFormat="1" ht="15.75" customHeight="1" x14ac:dyDescent="0.2">
      <c r="A11" s="482" t="s">
        <v>408</v>
      </c>
      <c r="B11" s="484" t="s">
        <v>400</v>
      </c>
      <c r="C11" s="482" t="s">
        <v>401</v>
      </c>
      <c r="D11" s="479" t="s">
        <v>93</v>
      </c>
      <c r="E11" s="380" t="s">
        <v>82</v>
      </c>
      <c r="F11" s="48">
        <v>0</v>
      </c>
      <c r="G11" s="380">
        <v>5.8</v>
      </c>
      <c r="H11" s="48">
        <f t="shared" si="0"/>
        <v>30</v>
      </c>
      <c r="I11" s="261"/>
      <c r="J11" s="262">
        <v>0</v>
      </c>
      <c r="K11" s="388">
        <v>8.5399999999999991</v>
      </c>
      <c r="L11" s="262">
        <f t="shared" si="1"/>
        <v>19</v>
      </c>
      <c r="M11" s="403">
        <v>6.1</v>
      </c>
      <c r="N11" s="265">
        <f t="shared" si="2"/>
        <v>16</v>
      </c>
      <c r="O11" s="382">
        <v>1</v>
      </c>
      <c r="P11" s="185">
        <f t="shared" si="3"/>
        <v>65</v>
      </c>
      <c r="Q11" s="218" t="s">
        <v>50</v>
      </c>
      <c r="R11" s="52"/>
    </row>
    <row r="12" spans="1:18" s="187" customFormat="1" ht="15.75" customHeight="1" x14ac:dyDescent="0.2">
      <c r="A12" s="482" t="s">
        <v>226</v>
      </c>
      <c r="B12" s="484" t="s">
        <v>213</v>
      </c>
      <c r="C12" s="482" t="s">
        <v>113</v>
      </c>
      <c r="D12" s="479" t="s">
        <v>90</v>
      </c>
      <c r="E12" s="380" t="s">
        <v>82</v>
      </c>
      <c r="F12" s="48">
        <v>0</v>
      </c>
      <c r="G12" s="380">
        <v>5.95</v>
      </c>
      <c r="H12" s="48">
        <f t="shared" si="0"/>
        <v>27</v>
      </c>
      <c r="I12" s="261"/>
      <c r="J12" s="262">
        <v>0</v>
      </c>
      <c r="K12" s="388">
        <v>8.6999999999999993</v>
      </c>
      <c r="L12" s="262">
        <f t="shared" si="1"/>
        <v>20</v>
      </c>
      <c r="M12" s="403">
        <v>5.2</v>
      </c>
      <c r="N12" s="265">
        <f t="shared" si="2"/>
        <v>12</v>
      </c>
      <c r="O12" s="382">
        <v>3</v>
      </c>
      <c r="P12" s="185">
        <f t="shared" si="3"/>
        <v>59</v>
      </c>
      <c r="Q12" s="218" t="s">
        <v>50</v>
      </c>
      <c r="R12" s="52"/>
    </row>
    <row r="13" spans="1:18" s="187" customFormat="1" ht="15.75" customHeight="1" x14ac:dyDescent="0.2">
      <c r="A13" s="482" t="s">
        <v>163</v>
      </c>
      <c r="B13" s="484" t="s">
        <v>146</v>
      </c>
      <c r="C13" s="482" t="s">
        <v>147</v>
      </c>
      <c r="D13" s="479" t="s">
        <v>89</v>
      </c>
      <c r="E13" s="380" t="s">
        <v>82</v>
      </c>
      <c r="F13" s="48">
        <v>0</v>
      </c>
      <c r="G13" s="380">
        <v>6.2</v>
      </c>
      <c r="H13" s="48">
        <f t="shared" si="0"/>
        <v>24</v>
      </c>
      <c r="I13" s="261"/>
      <c r="J13" s="262">
        <v>0</v>
      </c>
      <c r="K13" s="388">
        <v>8.0299999999999994</v>
      </c>
      <c r="L13" s="262">
        <f t="shared" si="1"/>
        <v>16</v>
      </c>
      <c r="M13" s="403">
        <v>6</v>
      </c>
      <c r="N13" s="265">
        <f t="shared" si="2"/>
        <v>16</v>
      </c>
      <c r="O13" s="382">
        <v>4</v>
      </c>
      <c r="P13" s="185">
        <f t="shared" si="3"/>
        <v>56</v>
      </c>
      <c r="Q13" s="218" t="s">
        <v>50</v>
      </c>
      <c r="R13" s="52"/>
    </row>
    <row r="14" spans="1:18" s="187" customFormat="1" ht="15.75" customHeight="1" x14ac:dyDescent="0.2">
      <c r="A14" s="482" t="s">
        <v>165</v>
      </c>
      <c r="B14" s="484" t="s">
        <v>150</v>
      </c>
      <c r="C14" s="482" t="s">
        <v>151</v>
      </c>
      <c r="D14" s="479" t="s">
        <v>89</v>
      </c>
      <c r="E14" s="380" t="s">
        <v>82</v>
      </c>
      <c r="F14" s="48">
        <v>0</v>
      </c>
      <c r="G14" s="380">
        <v>6.4</v>
      </c>
      <c r="H14" s="48">
        <f t="shared" si="0"/>
        <v>22</v>
      </c>
      <c r="I14" s="261"/>
      <c r="J14" s="262">
        <v>0</v>
      </c>
      <c r="K14" s="388">
        <v>8.6999999999999993</v>
      </c>
      <c r="L14" s="262">
        <f t="shared" si="1"/>
        <v>20</v>
      </c>
      <c r="M14" s="403">
        <v>5</v>
      </c>
      <c r="N14" s="265">
        <f t="shared" si="2"/>
        <v>12</v>
      </c>
      <c r="O14" s="382">
        <v>5</v>
      </c>
      <c r="P14" s="185">
        <f t="shared" si="3"/>
        <v>54</v>
      </c>
      <c r="Q14" s="218" t="s">
        <v>50</v>
      </c>
      <c r="R14" s="52"/>
    </row>
    <row r="15" spans="1:18" s="187" customFormat="1" ht="15.75" customHeight="1" x14ac:dyDescent="0.2">
      <c r="A15" s="482" t="s">
        <v>409</v>
      </c>
      <c r="B15" s="484" t="s">
        <v>402</v>
      </c>
      <c r="C15" s="482" t="s">
        <v>403</v>
      </c>
      <c r="D15" s="479" t="s">
        <v>93</v>
      </c>
      <c r="E15" s="380" t="s">
        <v>82</v>
      </c>
      <c r="F15" s="48">
        <v>0</v>
      </c>
      <c r="G15" s="380">
        <v>6.1</v>
      </c>
      <c r="H15" s="48">
        <f t="shared" si="0"/>
        <v>25</v>
      </c>
      <c r="I15" s="261"/>
      <c r="J15" s="262">
        <v>0</v>
      </c>
      <c r="K15" s="388">
        <v>8.3000000000000007</v>
      </c>
      <c r="L15" s="262">
        <f t="shared" si="1"/>
        <v>18</v>
      </c>
      <c r="M15" s="403">
        <v>4.7</v>
      </c>
      <c r="N15" s="265">
        <f t="shared" si="2"/>
        <v>10</v>
      </c>
      <c r="O15" s="382">
        <v>6</v>
      </c>
      <c r="P15" s="185">
        <f t="shared" si="3"/>
        <v>53</v>
      </c>
      <c r="Q15" s="218" t="s">
        <v>50</v>
      </c>
      <c r="R15" s="52"/>
    </row>
    <row r="16" spans="1:18" s="187" customFormat="1" ht="15.75" customHeight="1" x14ac:dyDescent="0.2">
      <c r="A16" s="482" t="s">
        <v>310</v>
      </c>
      <c r="B16" s="484" t="s">
        <v>299</v>
      </c>
      <c r="C16" s="487" t="s">
        <v>208</v>
      </c>
      <c r="D16" s="479" t="s">
        <v>87</v>
      </c>
      <c r="E16" s="380" t="s">
        <v>82</v>
      </c>
      <c r="F16" s="48">
        <v>0</v>
      </c>
      <c r="G16" s="380">
        <v>6.85</v>
      </c>
      <c r="H16" s="48">
        <f t="shared" si="0"/>
        <v>18</v>
      </c>
      <c r="I16" s="261"/>
      <c r="J16" s="262">
        <v>0</v>
      </c>
      <c r="K16" s="388">
        <v>8.1999999999999993</v>
      </c>
      <c r="L16" s="262">
        <f t="shared" si="1"/>
        <v>17</v>
      </c>
      <c r="M16" s="403">
        <v>5.35</v>
      </c>
      <c r="N16" s="265">
        <f t="shared" si="2"/>
        <v>13</v>
      </c>
      <c r="O16" s="382">
        <v>7</v>
      </c>
      <c r="P16" s="185">
        <f t="shared" si="3"/>
        <v>48</v>
      </c>
      <c r="Q16" s="218" t="s">
        <v>50</v>
      </c>
      <c r="R16" s="52"/>
    </row>
    <row r="17" spans="1:18" s="187" customFormat="1" ht="15.75" customHeight="1" x14ac:dyDescent="0.2">
      <c r="A17" s="482" t="s">
        <v>228</v>
      </c>
      <c r="B17" s="484" t="s">
        <v>216</v>
      </c>
      <c r="C17" s="482" t="s">
        <v>217</v>
      </c>
      <c r="D17" s="479" t="s">
        <v>90</v>
      </c>
      <c r="E17" s="380">
        <v>5.5</v>
      </c>
      <c r="F17" s="48">
        <f>VLOOKUP(E17*(-1),VITPOF,2)</f>
        <v>16</v>
      </c>
      <c r="G17" s="380" t="s">
        <v>82</v>
      </c>
      <c r="H17" s="48">
        <v>0</v>
      </c>
      <c r="I17" s="261"/>
      <c r="J17" s="262">
        <v>0</v>
      </c>
      <c r="K17" s="388">
        <v>8.3000000000000007</v>
      </c>
      <c r="L17" s="262">
        <f t="shared" si="1"/>
        <v>18</v>
      </c>
      <c r="M17" s="403">
        <v>5.4</v>
      </c>
      <c r="N17" s="265">
        <f t="shared" si="2"/>
        <v>13</v>
      </c>
      <c r="O17" s="382">
        <v>8</v>
      </c>
      <c r="P17" s="185">
        <f t="shared" si="3"/>
        <v>47</v>
      </c>
      <c r="Q17" s="218" t="s">
        <v>50</v>
      </c>
      <c r="R17" s="52"/>
    </row>
    <row r="18" spans="1:18" s="187" customFormat="1" ht="15.75" customHeight="1" x14ac:dyDescent="0.2">
      <c r="A18" s="482" t="s">
        <v>309</v>
      </c>
      <c r="B18" s="484" t="s">
        <v>268</v>
      </c>
      <c r="C18" s="482" t="s">
        <v>298</v>
      </c>
      <c r="D18" s="479" t="s">
        <v>87</v>
      </c>
      <c r="E18" s="380">
        <v>5.31</v>
      </c>
      <c r="F18" s="48">
        <f>VLOOKUP(E18*(-1),VITPOF,2)</f>
        <v>17</v>
      </c>
      <c r="G18" s="380" t="s">
        <v>82</v>
      </c>
      <c r="H18" s="48">
        <v>0</v>
      </c>
      <c r="I18" s="261"/>
      <c r="J18" s="262">
        <v>0</v>
      </c>
      <c r="K18" s="388">
        <v>8.1</v>
      </c>
      <c r="L18" s="262">
        <f t="shared" si="1"/>
        <v>17</v>
      </c>
      <c r="M18" s="403">
        <v>5.3</v>
      </c>
      <c r="N18" s="265">
        <f t="shared" si="2"/>
        <v>13</v>
      </c>
      <c r="O18" s="382">
        <v>8</v>
      </c>
      <c r="P18" s="185">
        <f t="shared" si="3"/>
        <v>47</v>
      </c>
      <c r="Q18" s="218" t="s">
        <v>50</v>
      </c>
      <c r="R18" s="52"/>
    </row>
    <row r="19" spans="1:18" s="187" customFormat="1" ht="15.75" customHeight="1" x14ac:dyDescent="0.2">
      <c r="A19" s="482" t="s">
        <v>302</v>
      </c>
      <c r="B19" s="484" t="s">
        <v>285</v>
      </c>
      <c r="C19" s="482" t="s">
        <v>286</v>
      </c>
      <c r="D19" s="479" t="s">
        <v>87</v>
      </c>
      <c r="E19" s="380">
        <v>5.01</v>
      </c>
      <c r="F19" s="48">
        <f>VLOOKUP(E19*(-1),VITPOF,2)</f>
        <v>22</v>
      </c>
      <c r="G19" s="380" t="s">
        <v>82</v>
      </c>
      <c r="H19" s="48">
        <v>0</v>
      </c>
      <c r="I19" s="261"/>
      <c r="J19" s="262">
        <v>0</v>
      </c>
      <c r="K19" s="388">
        <v>7.8</v>
      </c>
      <c r="L19" s="262">
        <f t="shared" si="1"/>
        <v>15</v>
      </c>
      <c r="M19" s="403">
        <v>4.55</v>
      </c>
      <c r="N19" s="265">
        <f t="shared" si="2"/>
        <v>10</v>
      </c>
      <c r="O19" s="382">
        <v>8</v>
      </c>
      <c r="P19" s="185">
        <f t="shared" si="3"/>
        <v>47</v>
      </c>
      <c r="Q19" s="218" t="s">
        <v>50</v>
      </c>
      <c r="R19" s="52"/>
    </row>
    <row r="20" spans="1:18" s="187" customFormat="1" ht="15.75" customHeight="1" x14ac:dyDescent="0.2">
      <c r="A20" s="482" t="s">
        <v>407</v>
      </c>
      <c r="B20" s="484" t="s">
        <v>398</v>
      </c>
      <c r="C20" s="482" t="s">
        <v>399</v>
      </c>
      <c r="D20" s="479" t="s">
        <v>93</v>
      </c>
      <c r="E20" s="380" t="s">
        <v>82</v>
      </c>
      <c r="F20" s="48">
        <v>0</v>
      </c>
      <c r="G20" s="380">
        <v>7</v>
      </c>
      <c r="H20" s="48">
        <f>VLOOKUP(G20*(-1),HAIESPOF,2)</f>
        <v>17</v>
      </c>
      <c r="I20" s="261"/>
      <c r="J20" s="262">
        <v>0</v>
      </c>
      <c r="K20" s="388">
        <v>8.1999999999999993</v>
      </c>
      <c r="L20" s="262">
        <f t="shared" si="1"/>
        <v>17</v>
      </c>
      <c r="M20" s="403">
        <v>4.8</v>
      </c>
      <c r="N20" s="265">
        <f t="shared" si="2"/>
        <v>11</v>
      </c>
      <c r="O20" s="382">
        <v>11</v>
      </c>
      <c r="P20" s="185">
        <f t="shared" si="3"/>
        <v>45</v>
      </c>
      <c r="Q20" s="218" t="s">
        <v>50</v>
      </c>
      <c r="R20" s="52"/>
    </row>
    <row r="21" spans="1:18" s="187" customFormat="1" ht="15.75" customHeight="1" x14ac:dyDescent="0.2">
      <c r="A21" s="482" t="s">
        <v>308</v>
      </c>
      <c r="B21" s="484" t="s">
        <v>296</v>
      </c>
      <c r="C21" s="482" t="s">
        <v>297</v>
      </c>
      <c r="D21" s="479" t="s">
        <v>87</v>
      </c>
      <c r="E21" s="380" t="s">
        <v>82</v>
      </c>
      <c r="F21" s="48">
        <v>0</v>
      </c>
      <c r="G21" s="380">
        <v>6.9</v>
      </c>
      <c r="H21" s="48">
        <f>VLOOKUP(G21*(-1),HAIESPOF,2)</f>
        <v>18</v>
      </c>
      <c r="I21" s="261"/>
      <c r="J21" s="262">
        <v>0</v>
      </c>
      <c r="K21" s="388">
        <v>7.9</v>
      </c>
      <c r="L21" s="262">
        <f t="shared" si="1"/>
        <v>16</v>
      </c>
      <c r="M21" s="403">
        <v>4</v>
      </c>
      <c r="N21" s="265">
        <f t="shared" si="2"/>
        <v>8</v>
      </c>
      <c r="O21" s="382">
        <v>12</v>
      </c>
      <c r="P21" s="185">
        <f t="shared" si="3"/>
        <v>42</v>
      </c>
      <c r="Q21" s="218" t="s">
        <v>50</v>
      </c>
      <c r="R21" s="52"/>
    </row>
    <row r="22" spans="1:18" s="187" customFormat="1" ht="15.75" customHeight="1" x14ac:dyDescent="0.2">
      <c r="A22" s="482" t="s">
        <v>301</v>
      </c>
      <c r="B22" s="484" t="s">
        <v>283</v>
      </c>
      <c r="C22" s="482" t="s">
        <v>284</v>
      </c>
      <c r="D22" s="479" t="s">
        <v>87</v>
      </c>
      <c r="E22" s="380" t="s">
        <v>82</v>
      </c>
      <c r="F22" s="48">
        <v>0</v>
      </c>
      <c r="G22" s="380">
        <v>6.85</v>
      </c>
      <c r="H22" s="48">
        <f>VLOOKUP(G22*(-1),HAIESPOF,2)</f>
        <v>18</v>
      </c>
      <c r="I22" s="261"/>
      <c r="J22" s="262">
        <v>0</v>
      </c>
      <c r="K22" s="388">
        <v>7</v>
      </c>
      <c r="L22" s="262">
        <f t="shared" si="1"/>
        <v>11</v>
      </c>
      <c r="M22" s="403">
        <v>4.75</v>
      </c>
      <c r="N22" s="265">
        <f t="shared" si="2"/>
        <v>11</v>
      </c>
      <c r="O22" s="382">
        <v>13</v>
      </c>
      <c r="P22" s="185">
        <f t="shared" si="3"/>
        <v>40</v>
      </c>
      <c r="Q22" s="218" t="s">
        <v>50</v>
      </c>
      <c r="R22" s="52"/>
    </row>
    <row r="23" spans="1:18" s="187" customFormat="1" ht="15.75" customHeight="1" x14ac:dyDescent="0.2">
      <c r="A23" s="482" t="s">
        <v>116</v>
      </c>
      <c r="B23" s="484" t="s">
        <v>111</v>
      </c>
      <c r="C23" s="482" t="s">
        <v>112</v>
      </c>
      <c r="D23" s="482" t="s">
        <v>103</v>
      </c>
      <c r="E23" s="380" t="s">
        <v>82</v>
      </c>
      <c r="F23" s="48">
        <v>0</v>
      </c>
      <c r="G23" s="380">
        <v>7.05</v>
      </c>
      <c r="H23" s="48">
        <f>VLOOKUP(G23*(-1),HAIESPOF,2)</f>
        <v>16</v>
      </c>
      <c r="I23" s="261"/>
      <c r="J23" s="262">
        <v>0</v>
      </c>
      <c r="K23" s="388">
        <v>8.1999999999999993</v>
      </c>
      <c r="L23" s="262">
        <f t="shared" si="1"/>
        <v>17</v>
      </c>
      <c r="M23" s="403">
        <v>3.6</v>
      </c>
      <c r="N23" s="265">
        <f t="shared" si="2"/>
        <v>6</v>
      </c>
      <c r="O23" s="382">
        <v>14</v>
      </c>
      <c r="P23" s="185">
        <f t="shared" si="3"/>
        <v>39</v>
      </c>
      <c r="Q23" s="218" t="s">
        <v>50</v>
      </c>
      <c r="R23" s="52"/>
    </row>
    <row r="24" spans="1:18" s="187" customFormat="1" ht="15.75" customHeight="1" x14ac:dyDescent="0.2">
      <c r="A24" s="482" t="s">
        <v>227</v>
      </c>
      <c r="B24" s="484" t="s">
        <v>214</v>
      </c>
      <c r="C24" s="482" t="s">
        <v>215</v>
      </c>
      <c r="D24" s="479" t="s">
        <v>90</v>
      </c>
      <c r="E24" s="380">
        <v>5.6</v>
      </c>
      <c r="F24" s="48">
        <f>VLOOKUP(E24*(-1),VITPOF,2)</f>
        <v>14</v>
      </c>
      <c r="G24" s="380" t="s">
        <v>82</v>
      </c>
      <c r="H24" s="48">
        <v>0</v>
      </c>
      <c r="I24" s="261"/>
      <c r="J24" s="262">
        <v>0</v>
      </c>
      <c r="K24" s="388">
        <v>7.1</v>
      </c>
      <c r="L24" s="262">
        <f t="shared" si="1"/>
        <v>12</v>
      </c>
      <c r="M24" s="403">
        <v>5</v>
      </c>
      <c r="N24" s="265">
        <f t="shared" si="2"/>
        <v>12</v>
      </c>
      <c r="O24" s="382">
        <v>15</v>
      </c>
      <c r="P24" s="185">
        <f t="shared" si="3"/>
        <v>38</v>
      </c>
      <c r="Q24" s="218" t="s">
        <v>50</v>
      </c>
      <c r="R24" s="52"/>
    </row>
    <row r="25" spans="1:18" s="187" customFormat="1" ht="15.75" customHeight="1" x14ac:dyDescent="0.2">
      <c r="A25" s="482" t="s">
        <v>311</v>
      </c>
      <c r="B25" s="484" t="s">
        <v>300</v>
      </c>
      <c r="C25" s="482" t="s">
        <v>236</v>
      </c>
      <c r="D25" s="479" t="s">
        <v>87</v>
      </c>
      <c r="E25" s="380">
        <v>5.55</v>
      </c>
      <c r="F25" s="48">
        <f>VLOOKUP(E25*(-1),VITPOF,2)</f>
        <v>14</v>
      </c>
      <c r="G25" s="380" t="s">
        <v>82</v>
      </c>
      <c r="H25" s="48">
        <v>0</v>
      </c>
      <c r="I25" s="261"/>
      <c r="J25" s="262">
        <v>0</v>
      </c>
      <c r="K25" s="388">
        <v>7.34</v>
      </c>
      <c r="L25" s="262">
        <f t="shared" si="1"/>
        <v>13</v>
      </c>
      <c r="M25" s="403">
        <v>4.9000000000000004</v>
      </c>
      <c r="N25" s="265">
        <f t="shared" si="2"/>
        <v>11</v>
      </c>
      <c r="O25" s="382">
        <v>15</v>
      </c>
      <c r="P25" s="185">
        <f t="shared" si="3"/>
        <v>38</v>
      </c>
      <c r="Q25" s="218" t="s">
        <v>50</v>
      </c>
      <c r="R25" s="52"/>
    </row>
    <row r="26" spans="1:18" s="187" customFormat="1" ht="15.75" customHeight="1" x14ac:dyDescent="0.2">
      <c r="A26" s="482" t="s">
        <v>167</v>
      </c>
      <c r="B26" s="484" t="s">
        <v>154</v>
      </c>
      <c r="C26" s="482" t="s">
        <v>155</v>
      </c>
      <c r="D26" s="479" t="s">
        <v>89</v>
      </c>
      <c r="E26" s="380">
        <v>6.04</v>
      </c>
      <c r="F26" s="48">
        <f>VLOOKUP(E26*(-1),VITPOF,2)</f>
        <v>8</v>
      </c>
      <c r="G26" s="380" t="s">
        <v>82</v>
      </c>
      <c r="H26" s="48">
        <v>0</v>
      </c>
      <c r="I26" s="261"/>
      <c r="J26" s="262">
        <v>0</v>
      </c>
      <c r="K26" s="388">
        <v>8.6</v>
      </c>
      <c r="L26" s="262">
        <f t="shared" si="1"/>
        <v>19</v>
      </c>
      <c r="M26" s="403">
        <v>4.75</v>
      </c>
      <c r="N26" s="265">
        <f t="shared" si="2"/>
        <v>11</v>
      </c>
      <c r="O26" s="382">
        <v>15</v>
      </c>
      <c r="P26" s="185">
        <f t="shared" si="3"/>
        <v>38</v>
      </c>
      <c r="Q26" s="218" t="s">
        <v>50</v>
      </c>
      <c r="R26" s="52"/>
    </row>
    <row r="27" spans="1:18" s="187" customFormat="1" ht="15.75" customHeight="1" x14ac:dyDescent="0.2">
      <c r="A27" s="482" t="s">
        <v>159</v>
      </c>
      <c r="B27" s="484" t="s">
        <v>138</v>
      </c>
      <c r="C27" s="482" t="s">
        <v>139</v>
      </c>
      <c r="D27" s="479" t="s">
        <v>89</v>
      </c>
      <c r="E27" s="380">
        <v>6.1</v>
      </c>
      <c r="F27" s="48">
        <f>VLOOKUP(E27*(-1),VITPOF,2)</f>
        <v>8</v>
      </c>
      <c r="G27" s="380" t="s">
        <v>82</v>
      </c>
      <c r="H27" s="48">
        <v>0</v>
      </c>
      <c r="I27" s="261"/>
      <c r="J27" s="262">
        <v>0</v>
      </c>
      <c r="K27" s="388">
        <v>8.1</v>
      </c>
      <c r="L27" s="262">
        <f t="shared" si="1"/>
        <v>17</v>
      </c>
      <c r="M27" s="403">
        <v>5.2</v>
      </c>
      <c r="N27" s="265">
        <f t="shared" si="2"/>
        <v>12</v>
      </c>
      <c r="O27" s="382">
        <v>18</v>
      </c>
      <c r="P27" s="185">
        <f t="shared" si="3"/>
        <v>37</v>
      </c>
      <c r="Q27" s="218" t="s">
        <v>50</v>
      </c>
      <c r="R27" s="52"/>
    </row>
    <row r="28" spans="1:18" s="187" customFormat="1" ht="15.75" customHeight="1" x14ac:dyDescent="0.2">
      <c r="A28" s="482" t="s">
        <v>250</v>
      </c>
      <c r="B28" s="484" t="s">
        <v>247</v>
      </c>
      <c r="C28" s="482" t="s">
        <v>248</v>
      </c>
      <c r="D28" s="479" t="s">
        <v>91</v>
      </c>
      <c r="E28" s="380">
        <v>5.85</v>
      </c>
      <c r="F28" s="48">
        <f>VLOOKUP(E28*(-1),VITPOF,2)</f>
        <v>10</v>
      </c>
      <c r="G28" s="380" t="s">
        <v>82</v>
      </c>
      <c r="H28" s="48">
        <v>0</v>
      </c>
      <c r="I28" s="261"/>
      <c r="J28" s="262">
        <v>0</v>
      </c>
      <c r="K28" s="388">
        <v>7.7</v>
      </c>
      <c r="L28" s="262">
        <f t="shared" si="1"/>
        <v>15</v>
      </c>
      <c r="M28" s="403">
        <v>5.15</v>
      </c>
      <c r="N28" s="265">
        <f t="shared" si="2"/>
        <v>12</v>
      </c>
      <c r="O28" s="382">
        <v>18</v>
      </c>
      <c r="P28" s="185">
        <f t="shared" si="3"/>
        <v>37</v>
      </c>
      <c r="Q28" s="218" t="s">
        <v>50</v>
      </c>
      <c r="R28" s="52"/>
    </row>
    <row r="29" spans="1:18" s="187" customFormat="1" ht="15.75" customHeight="1" x14ac:dyDescent="0.2">
      <c r="A29" s="482" t="s">
        <v>222</v>
      </c>
      <c r="B29" s="484" t="s">
        <v>205</v>
      </c>
      <c r="C29" s="482" t="s">
        <v>206</v>
      </c>
      <c r="D29" s="479" t="s">
        <v>90</v>
      </c>
      <c r="E29" s="380" t="s">
        <v>82</v>
      </c>
      <c r="F29" s="48">
        <v>0</v>
      </c>
      <c r="G29" s="380">
        <v>6.7</v>
      </c>
      <c r="H29" s="48">
        <f>VLOOKUP(G29*(-1),HAIESPOF,2)</f>
        <v>20</v>
      </c>
      <c r="I29" s="261"/>
      <c r="J29" s="262">
        <v>0</v>
      </c>
      <c r="K29" s="388">
        <v>6.7</v>
      </c>
      <c r="L29" s="262">
        <f t="shared" si="1"/>
        <v>10</v>
      </c>
      <c r="M29" s="403">
        <v>3.5</v>
      </c>
      <c r="N29" s="265">
        <f t="shared" si="2"/>
        <v>6</v>
      </c>
      <c r="O29" s="382">
        <v>20</v>
      </c>
      <c r="P29" s="185">
        <f t="shared" si="3"/>
        <v>36</v>
      </c>
      <c r="Q29" s="218" t="s">
        <v>50</v>
      </c>
      <c r="R29" s="52"/>
    </row>
    <row r="30" spans="1:18" s="187" customFormat="1" ht="15.75" customHeight="1" x14ac:dyDescent="0.2">
      <c r="A30" s="482" t="s">
        <v>305</v>
      </c>
      <c r="B30" s="484" t="s">
        <v>289</v>
      </c>
      <c r="C30" s="482" t="s">
        <v>291</v>
      </c>
      <c r="D30" s="479" t="s">
        <v>87</v>
      </c>
      <c r="E30" s="380" t="s">
        <v>82</v>
      </c>
      <c r="F30" s="48">
        <v>0</v>
      </c>
      <c r="G30" s="380">
        <v>6.9</v>
      </c>
      <c r="H30" s="48">
        <f>VLOOKUP(G30*(-1),HAIESPOF,2)</f>
        <v>18</v>
      </c>
      <c r="I30" s="261"/>
      <c r="J30" s="262">
        <v>0</v>
      </c>
      <c r="K30" s="388">
        <v>7.2</v>
      </c>
      <c r="L30" s="262">
        <f t="shared" si="1"/>
        <v>12</v>
      </c>
      <c r="M30" s="403">
        <v>3.4</v>
      </c>
      <c r="N30" s="265">
        <f t="shared" si="2"/>
        <v>5</v>
      </c>
      <c r="O30" s="382">
        <v>21</v>
      </c>
      <c r="P30" s="185">
        <f t="shared" si="3"/>
        <v>35</v>
      </c>
      <c r="Q30" s="218" t="s">
        <v>50</v>
      </c>
      <c r="R30" s="52"/>
    </row>
    <row r="31" spans="1:18" s="187" customFormat="1" ht="15.75" customHeight="1" x14ac:dyDescent="0.2">
      <c r="A31" s="482" t="s">
        <v>224</v>
      </c>
      <c r="B31" s="484" t="s">
        <v>209</v>
      </c>
      <c r="C31" s="482" t="s">
        <v>210</v>
      </c>
      <c r="D31" s="479" t="s">
        <v>90</v>
      </c>
      <c r="E31" s="380">
        <v>6.05</v>
      </c>
      <c r="F31" s="48">
        <f>VLOOKUP(E31*(-1),VITPOF,2)</f>
        <v>8</v>
      </c>
      <c r="G31" s="380" t="s">
        <v>82</v>
      </c>
      <c r="H31" s="48">
        <v>0</v>
      </c>
      <c r="I31" s="261"/>
      <c r="J31" s="262">
        <v>0</v>
      </c>
      <c r="K31" s="388">
        <v>7.5</v>
      </c>
      <c r="L31" s="262">
        <f t="shared" si="1"/>
        <v>14</v>
      </c>
      <c r="M31" s="403">
        <v>5</v>
      </c>
      <c r="N31" s="265">
        <f t="shared" si="2"/>
        <v>12</v>
      </c>
      <c r="O31" s="382">
        <v>22</v>
      </c>
      <c r="P31" s="185">
        <f t="shared" si="3"/>
        <v>34</v>
      </c>
      <c r="Q31" s="218" t="s">
        <v>50</v>
      </c>
      <c r="R31" s="52"/>
    </row>
    <row r="32" spans="1:18" s="187" customFormat="1" ht="15.75" customHeight="1" x14ac:dyDescent="0.2">
      <c r="A32" s="482" t="s">
        <v>115</v>
      </c>
      <c r="B32" s="484" t="s">
        <v>108</v>
      </c>
      <c r="C32" s="487" t="s">
        <v>109</v>
      </c>
      <c r="D32" s="482" t="s">
        <v>103</v>
      </c>
      <c r="E32" s="380">
        <v>5.84</v>
      </c>
      <c r="F32" s="48">
        <f>VLOOKUP(E32*(-1),VITPOF,2)</f>
        <v>10</v>
      </c>
      <c r="G32" s="380" t="s">
        <v>82</v>
      </c>
      <c r="H32" s="48">
        <v>0</v>
      </c>
      <c r="I32" s="261"/>
      <c r="J32" s="262">
        <v>0</v>
      </c>
      <c r="K32" s="388">
        <v>7.9</v>
      </c>
      <c r="L32" s="262">
        <f t="shared" si="1"/>
        <v>16</v>
      </c>
      <c r="M32" s="403">
        <v>3.8</v>
      </c>
      <c r="N32" s="265">
        <f t="shared" si="2"/>
        <v>7</v>
      </c>
      <c r="O32" s="382">
        <v>23</v>
      </c>
      <c r="P32" s="185">
        <f t="shared" si="3"/>
        <v>33</v>
      </c>
      <c r="Q32" s="218" t="s">
        <v>50</v>
      </c>
      <c r="R32" s="52"/>
    </row>
    <row r="33" spans="1:18" s="187" customFormat="1" ht="15.75" customHeight="1" x14ac:dyDescent="0.2">
      <c r="A33" s="482" t="s">
        <v>406</v>
      </c>
      <c r="B33" s="484" t="s">
        <v>396</v>
      </c>
      <c r="C33" s="482" t="s">
        <v>397</v>
      </c>
      <c r="D33" s="479" t="s">
        <v>93</v>
      </c>
      <c r="E33" s="380">
        <v>6.28</v>
      </c>
      <c r="F33" s="48">
        <f>VLOOKUP(E33*(-1),VITPOF,2)</f>
        <v>6</v>
      </c>
      <c r="G33" s="380" t="s">
        <v>82</v>
      </c>
      <c r="H33" s="48">
        <v>0</v>
      </c>
      <c r="I33" s="261"/>
      <c r="J33" s="262">
        <v>0</v>
      </c>
      <c r="K33" s="388">
        <v>7.7</v>
      </c>
      <c r="L33" s="262">
        <f t="shared" si="1"/>
        <v>15</v>
      </c>
      <c r="M33" s="403">
        <v>4.4000000000000004</v>
      </c>
      <c r="N33" s="265">
        <f t="shared" si="2"/>
        <v>9</v>
      </c>
      <c r="O33" s="382">
        <v>24</v>
      </c>
      <c r="P33" s="185">
        <f t="shared" si="3"/>
        <v>30</v>
      </c>
      <c r="Q33" s="218" t="s">
        <v>50</v>
      </c>
      <c r="R33" s="52"/>
    </row>
    <row r="34" spans="1:18" s="187" customFormat="1" ht="15.75" customHeight="1" x14ac:dyDescent="0.2">
      <c r="A34" s="482" t="s">
        <v>220</v>
      </c>
      <c r="B34" s="484" t="s">
        <v>201</v>
      </c>
      <c r="C34" s="482" t="s">
        <v>202</v>
      </c>
      <c r="D34" s="479" t="s">
        <v>90</v>
      </c>
      <c r="E34" s="380" t="s">
        <v>82</v>
      </c>
      <c r="F34" s="48">
        <v>0</v>
      </c>
      <c r="G34" s="380">
        <v>7.5</v>
      </c>
      <c r="H34" s="48">
        <f>VLOOKUP(G34*(-1),HAIESPOF,2)</f>
        <v>13</v>
      </c>
      <c r="I34" s="261"/>
      <c r="J34" s="262">
        <v>0</v>
      </c>
      <c r="K34" s="388">
        <v>6.9</v>
      </c>
      <c r="L34" s="262">
        <f t="shared" si="1"/>
        <v>11</v>
      </c>
      <c r="M34" s="403">
        <v>3.4</v>
      </c>
      <c r="N34" s="265">
        <f t="shared" si="2"/>
        <v>5</v>
      </c>
      <c r="O34" s="382">
        <v>25</v>
      </c>
      <c r="P34" s="185">
        <f t="shared" si="3"/>
        <v>29</v>
      </c>
      <c r="Q34" s="218" t="s">
        <v>50</v>
      </c>
      <c r="R34" s="52"/>
    </row>
    <row r="35" spans="1:18" s="187" customFormat="1" ht="15.75" customHeight="1" x14ac:dyDescent="0.2">
      <c r="A35" s="482" t="s">
        <v>306</v>
      </c>
      <c r="B35" s="484" t="s">
        <v>292</v>
      </c>
      <c r="C35" s="482" t="s">
        <v>293</v>
      </c>
      <c r="D35" s="479" t="s">
        <v>87</v>
      </c>
      <c r="E35" s="380">
        <v>6.26</v>
      </c>
      <c r="F35" s="48">
        <f>VLOOKUP(E35*(-1),VITPOF,2)</f>
        <v>6</v>
      </c>
      <c r="G35" s="380" t="s">
        <v>82</v>
      </c>
      <c r="H35" s="48">
        <v>0</v>
      </c>
      <c r="I35" s="261"/>
      <c r="J35" s="262">
        <v>0</v>
      </c>
      <c r="K35" s="388">
        <v>6.9</v>
      </c>
      <c r="L35" s="262">
        <f t="shared" si="1"/>
        <v>11</v>
      </c>
      <c r="M35" s="403">
        <v>4.5</v>
      </c>
      <c r="N35" s="265">
        <f t="shared" si="2"/>
        <v>10</v>
      </c>
      <c r="O35" s="382">
        <v>26</v>
      </c>
      <c r="P35" s="185">
        <f t="shared" si="3"/>
        <v>27</v>
      </c>
      <c r="Q35" s="218" t="s">
        <v>50</v>
      </c>
      <c r="R35" s="52"/>
    </row>
    <row r="36" spans="1:18" s="187" customFormat="1" ht="15.75" customHeight="1" x14ac:dyDescent="0.2">
      <c r="A36" s="482" t="s">
        <v>157</v>
      </c>
      <c r="B36" s="484" t="s">
        <v>134</v>
      </c>
      <c r="C36" s="482" t="s">
        <v>135</v>
      </c>
      <c r="D36" s="479" t="s">
        <v>89</v>
      </c>
      <c r="E36" s="380">
        <v>6.5</v>
      </c>
      <c r="F36" s="48">
        <f>VLOOKUP(E36*(-1),VITPOF,2)</f>
        <v>5</v>
      </c>
      <c r="G36" s="380" t="s">
        <v>82</v>
      </c>
      <c r="H36" s="48">
        <v>0</v>
      </c>
      <c r="I36" s="261"/>
      <c r="J36" s="262">
        <v>0</v>
      </c>
      <c r="K36" s="388">
        <v>7.4</v>
      </c>
      <c r="L36" s="262">
        <f t="shared" si="1"/>
        <v>13</v>
      </c>
      <c r="M36" s="403">
        <v>4.45</v>
      </c>
      <c r="N36" s="265">
        <f t="shared" si="2"/>
        <v>9</v>
      </c>
      <c r="O36" s="382">
        <v>26</v>
      </c>
      <c r="P36" s="185">
        <f t="shared" si="3"/>
        <v>27</v>
      </c>
      <c r="Q36" s="218" t="s">
        <v>50</v>
      </c>
      <c r="R36" s="52"/>
    </row>
    <row r="37" spans="1:18" s="187" customFormat="1" ht="15.75" customHeight="1" x14ac:dyDescent="0.2">
      <c r="A37" s="482" t="s">
        <v>410</v>
      </c>
      <c r="B37" s="484" t="s">
        <v>402</v>
      </c>
      <c r="C37" s="487" t="s">
        <v>394</v>
      </c>
      <c r="D37" s="479" t="s">
        <v>93</v>
      </c>
      <c r="E37" s="380" t="s">
        <v>82</v>
      </c>
      <c r="F37" s="48">
        <v>0</v>
      </c>
      <c r="G37" s="380">
        <v>7.8</v>
      </c>
      <c r="H37" s="48">
        <f>VLOOKUP(G37*(-1),HAIESPOF,2)</f>
        <v>11</v>
      </c>
      <c r="I37" s="261"/>
      <c r="J37" s="262">
        <v>0</v>
      </c>
      <c r="K37" s="388">
        <v>6.7</v>
      </c>
      <c r="L37" s="262">
        <f t="shared" si="1"/>
        <v>10</v>
      </c>
      <c r="M37" s="403">
        <v>3.6</v>
      </c>
      <c r="N37" s="265">
        <f t="shared" si="2"/>
        <v>6</v>
      </c>
      <c r="O37" s="382">
        <v>26</v>
      </c>
      <c r="P37" s="185">
        <f t="shared" si="3"/>
        <v>27</v>
      </c>
      <c r="Q37" s="218" t="s">
        <v>50</v>
      </c>
      <c r="R37" s="52"/>
    </row>
    <row r="38" spans="1:18" s="187" customFormat="1" ht="15.75" customHeight="1" x14ac:dyDescent="0.2">
      <c r="A38" s="482" t="s">
        <v>304</v>
      </c>
      <c r="B38" s="484" t="s">
        <v>289</v>
      </c>
      <c r="C38" s="487" t="s">
        <v>290</v>
      </c>
      <c r="D38" s="479" t="s">
        <v>87</v>
      </c>
      <c r="E38" s="380" t="s">
        <v>82</v>
      </c>
      <c r="F38" s="48">
        <v>0</v>
      </c>
      <c r="G38" s="380">
        <v>8.0500000000000007</v>
      </c>
      <c r="H38" s="48">
        <f>VLOOKUP(G38*(-1),HAIESPOF,2)</f>
        <v>8</v>
      </c>
      <c r="I38" s="261"/>
      <c r="J38" s="262">
        <v>0</v>
      </c>
      <c r="K38" s="388">
        <v>7.3</v>
      </c>
      <c r="L38" s="262">
        <f t="shared" si="1"/>
        <v>13</v>
      </c>
      <c r="M38" s="403">
        <v>3.4</v>
      </c>
      <c r="N38" s="265">
        <f t="shared" si="2"/>
        <v>5</v>
      </c>
      <c r="O38" s="382">
        <v>29</v>
      </c>
      <c r="P38" s="185">
        <f t="shared" si="3"/>
        <v>26</v>
      </c>
      <c r="Q38" s="218" t="s">
        <v>50</v>
      </c>
      <c r="R38" s="52"/>
    </row>
    <row r="39" spans="1:18" s="187" customFormat="1" ht="15.75" customHeight="1" x14ac:dyDescent="0.2">
      <c r="A39" s="482" t="s">
        <v>158</v>
      </c>
      <c r="B39" s="484" t="s">
        <v>136</v>
      </c>
      <c r="C39" s="487" t="s">
        <v>137</v>
      </c>
      <c r="D39" s="479" t="s">
        <v>89</v>
      </c>
      <c r="E39" s="380">
        <v>6.35</v>
      </c>
      <c r="F39" s="48">
        <f>VLOOKUP(E39*(-1),VITPOF,2)</f>
        <v>6</v>
      </c>
      <c r="G39" s="380" t="s">
        <v>82</v>
      </c>
      <c r="H39" s="48">
        <v>0</v>
      </c>
      <c r="I39" s="261"/>
      <c r="J39" s="262">
        <v>0</v>
      </c>
      <c r="K39" s="388">
        <v>7.17</v>
      </c>
      <c r="L39" s="262">
        <f t="shared" si="1"/>
        <v>12</v>
      </c>
      <c r="M39" s="403">
        <v>3.75</v>
      </c>
      <c r="N39" s="265">
        <f t="shared" si="2"/>
        <v>7</v>
      </c>
      <c r="O39" s="382">
        <v>30</v>
      </c>
      <c r="P39" s="185">
        <f t="shared" si="3"/>
        <v>25</v>
      </c>
      <c r="Q39" s="218" t="s">
        <v>50</v>
      </c>
      <c r="R39" s="52"/>
    </row>
    <row r="40" spans="1:18" s="187" customFormat="1" ht="15.75" customHeight="1" x14ac:dyDescent="0.2">
      <c r="A40" s="482" t="s">
        <v>225</v>
      </c>
      <c r="B40" s="484" t="s">
        <v>211</v>
      </c>
      <c r="C40" s="482" t="s">
        <v>212</v>
      </c>
      <c r="D40" s="479" t="s">
        <v>90</v>
      </c>
      <c r="E40" s="380">
        <v>6.08</v>
      </c>
      <c r="F40" s="48">
        <f>VLOOKUP(E40*(-1),VITPOF,2)</f>
        <v>8</v>
      </c>
      <c r="G40" s="380" t="s">
        <v>82</v>
      </c>
      <c r="H40" s="48">
        <v>0</v>
      </c>
      <c r="I40" s="261"/>
      <c r="J40" s="262">
        <v>0</v>
      </c>
      <c r="K40" s="388">
        <v>7.3</v>
      </c>
      <c r="L40" s="262">
        <f t="shared" si="1"/>
        <v>13</v>
      </c>
      <c r="M40" s="403">
        <v>3.1</v>
      </c>
      <c r="N40" s="265">
        <f t="shared" si="2"/>
        <v>4</v>
      </c>
      <c r="O40" s="382">
        <v>30</v>
      </c>
      <c r="P40" s="185">
        <f t="shared" si="3"/>
        <v>25</v>
      </c>
      <c r="Q40" s="218" t="s">
        <v>50</v>
      </c>
      <c r="R40" s="52"/>
    </row>
    <row r="41" spans="1:18" s="187" customFormat="1" ht="15.75" customHeight="1" x14ac:dyDescent="0.2">
      <c r="A41" s="482">
        <v>2515499</v>
      </c>
      <c r="B41" s="484" t="s">
        <v>417</v>
      </c>
      <c r="C41" s="489" t="s">
        <v>418</v>
      </c>
      <c r="D41" s="479" t="s">
        <v>90</v>
      </c>
      <c r="E41" s="380">
        <v>6.25</v>
      </c>
      <c r="F41" s="48">
        <f>VLOOKUP(E41*(-1),VITPOF,2)</f>
        <v>6</v>
      </c>
      <c r="G41" s="380" t="s">
        <v>82</v>
      </c>
      <c r="H41" s="48">
        <v>0</v>
      </c>
      <c r="I41" s="261"/>
      <c r="J41" s="262">
        <v>0</v>
      </c>
      <c r="K41" s="388">
        <v>6.8</v>
      </c>
      <c r="L41" s="262">
        <f t="shared" si="1"/>
        <v>10</v>
      </c>
      <c r="M41" s="403">
        <v>4</v>
      </c>
      <c r="N41" s="265">
        <f t="shared" si="2"/>
        <v>8</v>
      </c>
      <c r="O41" s="382">
        <v>32</v>
      </c>
      <c r="P41" s="185">
        <f t="shared" si="3"/>
        <v>24</v>
      </c>
      <c r="Q41" s="218" t="s">
        <v>50</v>
      </c>
      <c r="R41" s="52"/>
    </row>
    <row r="42" spans="1:18" s="187" customFormat="1" ht="15.75" customHeight="1" x14ac:dyDescent="0.2">
      <c r="A42" s="482">
        <v>2303760</v>
      </c>
      <c r="B42" s="484" t="s">
        <v>432</v>
      </c>
      <c r="C42" s="482" t="s">
        <v>433</v>
      </c>
      <c r="D42" s="479" t="s">
        <v>90</v>
      </c>
      <c r="E42" s="380">
        <v>6.5</v>
      </c>
      <c r="F42" s="48">
        <f>VLOOKUP(E42*(-1),VITPOF,2)</f>
        <v>5</v>
      </c>
      <c r="G42" s="380" t="s">
        <v>82</v>
      </c>
      <c r="H42" s="48">
        <v>0</v>
      </c>
      <c r="I42" s="261"/>
      <c r="J42" s="262">
        <v>0</v>
      </c>
      <c r="K42" s="388">
        <v>7.2</v>
      </c>
      <c r="L42" s="262">
        <f t="shared" si="1"/>
        <v>12</v>
      </c>
      <c r="M42" s="403">
        <v>3.2</v>
      </c>
      <c r="N42" s="265">
        <f t="shared" si="2"/>
        <v>5</v>
      </c>
      <c r="O42" s="382">
        <v>33</v>
      </c>
      <c r="P42" s="185">
        <f t="shared" si="3"/>
        <v>22</v>
      </c>
      <c r="Q42" s="218" t="s">
        <v>50</v>
      </c>
      <c r="R42" s="52"/>
    </row>
    <row r="43" spans="1:18" s="187" customFormat="1" ht="15.75" customHeight="1" x14ac:dyDescent="0.2">
      <c r="A43" s="482" t="s">
        <v>405</v>
      </c>
      <c r="B43" s="484" t="s">
        <v>395</v>
      </c>
      <c r="C43" s="482" t="s">
        <v>368</v>
      </c>
      <c r="D43" s="479" t="s">
        <v>93</v>
      </c>
      <c r="E43" s="380" t="s">
        <v>82</v>
      </c>
      <c r="F43" s="48">
        <v>0</v>
      </c>
      <c r="G43" s="380">
        <v>8.5</v>
      </c>
      <c r="H43" s="48">
        <f>VLOOKUP(G43*(-1),HAIESPOF,2)</f>
        <v>5</v>
      </c>
      <c r="I43" s="261"/>
      <c r="J43" s="262">
        <v>0</v>
      </c>
      <c r="K43" s="388">
        <v>6.5</v>
      </c>
      <c r="L43" s="262">
        <f t="shared" si="1"/>
        <v>9</v>
      </c>
      <c r="M43" s="403">
        <v>3.65</v>
      </c>
      <c r="N43" s="265">
        <f t="shared" si="2"/>
        <v>6</v>
      </c>
      <c r="O43" s="382">
        <v>34</v>
      </c>
      <c r="P43" s="185">
        <f t="shared" si="3"/>
        <v>20</v>
      </c>
      <c r="Q43" s="218" t="s">
        <v>50</v>
      </c>
      <c r="R43" s="52"/>
    </row>
    <row r="44" spans="1:18" s="187" customFormat="1" ht="15.75" customHeight="1" x14ac:dyDescent="0.2">
      <c r="A44" s="482" t="s">
        <v>307</v>
      </c>
      <c r="B44" s="484" t="s">
        <v>294</v>
      </c>
      <c r="C44" s="487" t="s">
        <v>295</v>
      </c>
      <c r="D44" s="479" t="s">
        <v>87</v>
      </c>
      <c r="E44" s="380" t="s">
        <v>82</v>
      </c>
      <c r="F44" s="48">
        <v>0</v>
      </c>
      <c r="G44" s="380">
        <v>8.15</v>
      </c>
      <c r="H44" s="48">
        <f>VLOOKUP(G44*(-1),HAIESPOF,2)</f>
        <v>8</v>
      </c>
      <c r="I44" s="261"/>
      <c r="J44" s="262">
        <v>0</v>
      </c>
      <c r="K44" s="388">
        <v>6.4</v>
      </c>
      <c r="L44" s="262">
        <f t="shared" si="1"/>
        <v>8</v>
      </c>
      <c r="M44" s="403">
        <v>2.9</v>
      </c>
      <c r="N44" s="265">
        <f t="shared" si="2"/>
        <v>4</v>
      </c>
      <c r="O44" s="382">
        <v>34</v>
      </c>
      <c r="P44" s="185">
        <f t="shared" si="3"/>
        <v>20</v>
      </c>
      <c r="Q44" s="218" t="s">
        <v>50</v>
      </c>
      <c r="R44" s="52"/>
    </row>
    <row r="45" spans="1:18" s="187" customFormat="1" ht="15.75" customHeight="1" x14ac:dyDescent="0.2">
      <c r="A45" s="482" t="s">
        <v>164</v>
      </c>
      <c r="B45" s="484" t="s">
        <v>148</v>
      </c>
      <c r="C45" s="500" t="s">
        <v>149</v>
      </c>
      <c r="D45" s="479" t="s">
        <v>89</v>
      </c>
      <c r="E45" s="380">
        <v>6.41</v>
      </c>
      <c r="F45" s="48">
        <f>VLOOKUP(E45*(-1),VITPOF,2)</f>
        <v>5</v>
      </c>
      <c r="G45" s="380" t="s">
        <v>82</v>
      </c>
      <c r="H45" s="48">
        <v>0</v>
      </c>
      <c r="I45" s="261"/>
      <c r="J45" s="262">
        <v>0</v>
      </c>
      <c r="K45" s="388">
        <v>6.67</v>
      </c>
      <c r="L45" s="262">
        <f t="shared" si="1"/>
        <v>9</v>
      </c>
      <c r="M45" s="403">
        <v>3.4</v>
      </c>
      <c r="N45" s="265">
        <f t="shared" si="2"/>
        <v>5</v>
      </c>
      <c r="O45" s="382">
        <v>36</v>
      </c>
      <c r="P45" s="185">
        <f t="shared" si="3"/>
        <v>19</v>
      </c>
      <c r="Q45" s="218" t="s">
        <v>50</v>
      </c>
      <c r="R45" s="52"/>
    </row>
    <row r="46" spans="1:18" s="187" customFormat="1" ht="15.75" customHeight="1" x14ac:dyDescent="0.2">
      <c r="A46" s="482" t="s">
        <v>404</v>
      </c>
      <c r="B46" s="484" t="s">
        <v>393</v>
      </c>
      <c r="C46" s="482" t="s">
        <v>394</v>
      </c>
      <c r="D46" s="479" t="s">
        <v>93</v>
      </c>
      <c r="E46" s="380" t="s">
        <v>82</v>
      </c>
      <c r="F46" s="48">
        <v>0</v>
      </c>
      <c r="G46" s="380">
        <v>8.4</v>
      </c>
      <c r="H46" s="48">
        <f>VLOOKUP(G46*(-1),HAIESPOF,2)</f>
        <v>6</v>
      </c>
      <c r="I46" s="261"/>
      <c r="J46" s="262">
        <v>0</v>
      </c>
      <c r="K46" s="388">
        <v>6.3</v>
      </c>
      <c r="L46" s="262">
        <f t="shared" si="1"/>
        <v>8</v>
      </c>
      <c r="M46" s="403">
        <v>3.2</v>
      </c>
      <c r="N46" s="265">
        <f t="shared" si="2"/>
        <v>5</v>
      </c>
      <c r="O46" s="382">
        <v>36</v>
      </c>
      <c r="P46" s="185">
        <f t="shared" si="3"/>
        <v>19</v>
      </c>
      <c r="Q46" s="218" t="s">
        <v>50</v>
      </c>
      <c r="R46" s="52"/>
    </row>
    <row r="47" spans="1:18" s="187" customFormat="1" ht="15.75" customHeight="1" x14ac:dyDescent="0.2">
      <c r="A47" s="482" t="s">
        <v>223</v>
      </c>
      <c r="B47" s="484" t="s">
        <v>419</v>
      </c>
      <c r="C47" s="487" t="s">
        <v>208</v>
      </c>
      <c r="D47" s="479" t="s">
        <v>90</v>
      </c>
      <c r="E47" s="380">
        <v>5.85</v>
      </c>
      <c r="F47" s="48">
        <f>VLOOKUP(E47*(-1),VITPOF,2)</f>
        <v>10</v>
      </c>
      <c r="G47" s="380" t="s">
        <v>82</v>
      </c>
      <c r="H47" s="48">
        <v>0</v>
      </c>
      <c r="I47" s="261"/>
      <c r="J47" s="262">
        <v>0</v>
      </c>
      <c r="K47" s="388">
        <v>4.4000000000000004</v>
      </c>
      <c r="L47" s="262">
        <f t="shared" si="1"/>
        <v>2</v>
      </c>
      <c r="M47" s="403">
        <v>3.6</v>
      </c>
      <c r="N47" s="265">
        <f t="shared" si="2"/>
        <v>6</v>
      </c>
      <c r="O47" s="382">
        <v>38</v>
      </c>
      <c r="P47" s="185">
        <f t="shared" si="3"/>
        <v>18</v>
      </c>
      <c r="Q47" s="218" t="s">
        <v>50</v>
      </c>
      <c r="R47" s="52"/>
    </row>
    <row r="48" spans="1:18" s="187" customFormat="1" ht="15.75" customHeight="1" x14ac:dyDescent="0.2">
      <c r="A48" s="482" t="s">
        <v>166</v>
      </c>
      <c r="B48" s="484" t="s">
        <v>152</v>
      </c>
      <c r="C48" s="487" t="s">
        <v>153</v>
      </c>
      <c r="D48" s="479" t="s">
        <v>89</v>
      </c>
      <c r="E48" s="380" t="s">
        <v>82</v>
      </c>
      <c r="F48" s="48">
        <v>0</v>
      </c>
      <c r="G48" s="380">
        <v>8.24</v>
      </c>
      <c r="H48" s="48">
        <f>VLOOKUP(G48*(-1),HAIESPOF,2)</f>
        <v>7</v>
      </c>
      <c r="I48" s="261"/>
      <c r="J48" s="262">
        <v>0</v>
      </c>
      <c r="K48" s="388">
        <v>6.2</v>
      </c>
      <c r="L48" s="262">
        <f t="shared" si="1"/>
        <v>7</v>
      </c>
      <c r="M48" s="403">
        <v>2.95</v>
      </c>
      <c r="N48" s="265">
        <f t="shared" si="2"/>
        <v>4</v>
      </c>
      <c r="O48" s="382">
        <v>38</v>
      </c>
      <c r="P48" s="185">
        <f t="shared" si="3"/>
        <v>18</v>
      </c>
      <c r="Q48" s="218" t="s">
        <v>50</v>
      </c>
      <c r="R48" s="52"/>
    </row>
    <row r="49" spans="1:18" s="187" customFormat="1" ht="15.75" customHeight="1" x14ac:dyDescent="0.2">
      <c r="A49" s="482" t="s">
        <v>117</v>
      </c>
      <c r="B49" s="484" t="s">
        <v>111</v>
      </c>
      <c r="C49" s="487" t="s">
        <v>110</v>
      </c>
      <c r="D49" s="482" t="s">
        <v>103</v>
      </c>
      <c r="E49" s="380">
        <v>6.72</v>
      </c>
      <c r="F49" s="48">
        <f>VLOOKUP(E49*(-1),VITPOF,2)</f>
        <v>4</v>
      </c>
      <c r="G49" s="380" t="s">
        <v>82</v>
      </c>
      <c r="H49" s="48">
        <v>0</v>
      </c>
      <c r="I49" s="261"/>
      <c r="J49" s="262">
        <v>0</v>
      </c>
      <c r="K49" s="388">
        <v>6.53</v>
      </c>
      <c r="L49" s="262">
        <f t="shared" si="1"/>
        <v>9</v>
      </c>
      <c r="M49" s="403">
        <v>2.95</v>
      </c>
      <c r="N49" s="265">
        <f t="shared" si="2"/>
        <v>4</v>
      </c>
      <c r="O49" s="382">
        <v>40</v>
      </c>
      <c r="P49" s="185">
        <f t="shared" si="3"/>
        <v>17</v>
      </c>
      <c r="Q49" s="218" t="s">
        <v>50</v>
      </c>
      <c r="R49" s="52"/>
    </row>
    <row r="50" spans="1:18" s="187" customFormat="1" ht="15.75" customHeight="1" x14ac:dyDescent="0.2">
      <c r="A50" s="482" t="s">
        <v>221</v>
      </c>
      <c r="B50" s="484" t="s">
        <v>203</v>
      </c>
      <c r="C50" s="482" t="s">
        <v>204</v>
      </c>
      <c r="D50" s="479" t="s">
        <v>90</v>
      </c>
      <c r="E50" s="380">
        <v>6.6</v>
      </c>
      <c r="F50" s="48">
        <f>VLOOKUP(E50*(-1),VITPOF,2)</f>
        <v>5</v>
      </c>
      <c r="G50" s="380" t="s">
        <v>82</v>
      </c>
      <c r="H50" s="48">
        <v>0</v>
      </c>
      <c r="I50" s="261"/>
      <c r="J50" s="262">
        <v>0</v>
      </c>
      <c r="K50" s="388">
        <v>6.35</v>
      </c>
      <c r="L50" s="262">
        <f t="shared" si="1"/>
        <v>8</v>
      </c>
      <c r="M50" s="403">
        <v>2.95</v>
      </c>
      <c r="N50" s="265">
        <f t="shared" si="2"/>
        <v>4</v>
      </c>
      <c r="O50" s="382">
        <v>40</v>
      </c>
      <c r="P50" s="185">
        <f t="shared" si="3"/>
        <v>17</v>
      </c>
      <c r="Q50" s="218" t="s">
        <v>50</v>
      </c>
      <c r="R50" s="52"/>
    </row>
    <row r="51" spans="1:18" s="187" customFormat="1" ht="15.75" customHeight="1" x14ac:dyDescent="0.2">
      <c r="A51" s="482" t="s">
        <v>162</v>
      </c>
      <c r="B51" s="484" t="s">
        <v>145</v>
      </c>
      <c r="C51" s="482" t="s">
        <v>144</v>
      </c>
      <c r="D51" s="479" t="s">
        <v>89</v>
      </c>
      <c r="E51" s="380">
        <v>6.5</v>
      </c>
      <c r="F51" s="48">
        <f>VLOOKUP(E51*(-1),VITPOF,2)</f>
        <v>5</v>
      </c>
      <c r="G51" s="380" t="s">
        <v>82</v>
      </c>
      <c r="H51" s="48">
        <v>0</v>
      </c>
      <c r="I51" s="261"/>
      <c r="J51" s="262">
        <v>0</v>
      </c>
      <c r="K51" s="388">
        <v>6.4</v>
      </c>
      <c r="L51" s="262">
        <f t="shared" si="1"/>
        <v>8</v>
      </c>
      <c r="M51" s="403">
        <v>2.8</v>
      </c>
      <c r="N51" s="265">
        <f t="shared" si="2"/>
        <v>4</v>
      </c>
      <c r="O51" s="382">
        <v>40</v>
      </c>
      <c r="P51" s="185">
        <f t="shared" si="3"/>
        <v>17</v>
      </c>
      <c r="Q51" s="218" t="s">
        <v>50</v>
      </c>
      <c r="R51" s="52"/>
    </row>
    <row r="52" spans="1:18" s="187" customFormat="1" ht="15.75" customHeight="1" x14ac:dyDescent="0.2">
      <c r="A52" s="482" t="s">
        <v>249</v>
      </c>
      <c r="B52" s="484" t="s">
        <v>245</v>
      </c>
      <c r="C52" s="482" t="s">
        <v>246</v>
      </c>
      <c r="D52" s="479" t="s">
        <v>91</v>
      </c>
      <c r="E52" s="380">
        <v>7.01</v>
      </c>
      <c r="F52" s="48">
        <v>1</v>
      </c>
      <c r="G52" s="380" t="s">
        <v>82</v>
      </c>
      <c r="H52" s="48">
        <v>0</v>
      </c>
      <c r="I52" s="261"/>
      <c r="J52" s="262">
        <v>0</v>
      </c>
      <c r="K52" s="388">
        <v>6.2</v>
      </c>
      <c r="L52" s="262">
        <f t="shared" si="1"/>
        <v>7</v>
      </c>
      <c r="M52" s="403">
        <v>4.05</v>
      </c>
      <c r="N52" s="265">
        <f t="shared" si="2"/>
        <v>8</v>
      </c>
      <c r="O52" s="382">
        <v>43</v>
      </c>
      <c r="P52" s="185">
        <f t="shared" si="3"/>
        <v>16</v>
      </c>
      <c r="Q52" s="218" t="s">
        <v>50</v>
      </c>
      <c r="R52" s="52"/>
    </row>
    <row r="53" spans="1:18" s="187" customFormat="1" ht="15.75" customHeight="1" x14ac:dyDescent="0.2">
      <c r="A53" s="479" t="s">
        <v>303</v>
      </c>
      <c r="B53" s="484" t="s">
        <v>287</v>
      </c>
      <c r="C53" s="487" t="s">
        <v>288</v>
      </c>
      <c r="D53" s="479" t="s">
        <v>87</v>
      </c>
      <c r="E53" s="380" t="s">
        <v>82</v>
      </c>
      <c r="F53" s="48">
        <v>0</v>
      </c>
      <c r="G53" s="380">
        <v>8.6</v>
      </c>
      <c r="H53" s="48">
        <f>VLOOKUP(G53*(-1),HAIESPOF,2)</f>
        <v>5</v>
      </c>
      <c r="I53" s="261"/>
      <c r="J53" s="262">
        <v>0</v>
      </c>
      <c r="K53" s="388">
        <v>6</v>
      </c>
      <c r="L53" s="262">
        <f t="shared" si="1"/>
        <v>6</v>
      </c>
      <c r="M53" s="403">
        <v>2</v>
      </c>
      <c r="N53" s="265">
        <f t="shared" si="2"/>
        <v>2</v>
      </c>
      <c r="O53" s="382">
        <v>44</v>
      </c>
      <c r="P53" s="185">
        <f t="shared" si="3"/>
        <v>13</v>
      </c>
      <c r="Q53" s="218" t="s">
        <v>50</v>
      </c>
      <c r="R53" s="52"/>
    </row>
    <row r="54" spans="1:18" s="187" customFormat="1" ht="15.75" customHeight="1" x14ac:dyDescent="0.2">
      <c r="A54" s="482" t="s">
        <v>161</v>
      </c>
      <c r="B54" s="484" t="s">
        <v>142</v>
      </c>
      <c r="C54" s="487" t="s">
        <v>143</v>
      </c>
      <c r="D54" s="479" t="s">
        <v>89</v>
      </c>
      <c r="E54" s="380">
        <v>7.5</v>
      </c>
      <c r="F54" s="48">
        <v>1</v>
      </c>
      <c r="G54" s="380" t="s">
        <v>82</v>
      </c>
      <c r="H54" s="48">
        <v>0</v>
      </c>
      <c r="I54" s="261"/>
      <c r="J54" s="262">
        <v>0</v>
      </c>
      <c r="K54" s="388">
        <v>6.2</v>
      </c>
      <c r="L54" s="262">
        <f t="shared" si="1"/>
        <v>7</v>
      </c>
      <c r="M54" s="403">
        <v>3.15</v>
      </c>
      <c r="N54" s="265">
        <f t="shared" si="2"/>
        <v>4</v>
      </c>
      <c r="O54" s="382">
        <v>45</v>
      </c>
      <c r="P54" s="185">
        <f t="shared" si="3"/>
        <v>12</v>
      </c>
      <c r="Q54" s="218" t="s">
        <v>50</v>
      </c>
      <c r="R54" s="52"/>
    </row>
    <row r="55" spans="1:18" s="187" customFormat="1" ht="15.75" customHeight="1" x14ac:dyDescent="0.2">
      <c r="A55" s="482" t="s">
        <v>114</v>
      </c>
      <c r="B55" s="484" t="s">
        <v>106</v>
      </c>
      <c r="C55" s="487" t="s">
        <v>107</v>
      </c>
      <c r="D55" s="482" t="s">
        <v>103</v>
      </c>
      <c r="E55" s="380">
        <v>7</v>
      </c>
      <c r="F55" s="48">
        <f>VLOOKUP(E55*(-1),VITPOF,2)</f>
        <v>3</v>
      </c>
      <c r="G55" s="380" t="s">
        <v>82</v>
      </c>
      <c r="H55" s="48">
        <v>0</v>
      </c>
      <c r="I55" s="261"/>
      <c r="J55" s="262">
        <v>0</v>
      </c>
      <c r="K55" s="388">
        <v>5.5</v>
      </c>
      <c r="L55" s="262">
        <f t="shared" si="1"/>
        <v>4</v>
      </c>
      <c r="M55" s="403">
        <v>2.25</v>
      </c>
      <c r="N55" s="265">
        <f t="shared" si="2"/>
        <v>2</v>
      </c>
      <c r="O55" s="382">
        <v>46</v>
      </c>
      <c r="P55" s="185">
        <f t="shared" si="3"/>
        <v>9</v>
      </c>
      <c r="Q55" s="218" t="s">
        <v>50</v>
      </c>
      <c r="R55" s="52"/>
    </row>
    <row r="56" spans="1:18" s="187" customFormat="1" ht="15.75" customHeight="1" x14ac:dyDescent="0.2">
      <c r="A56" s="482" t="s">
        <v>160</v>
      </c>
      <c r="B56" s="484" t="s">
        <v>140</v>
      </c>
      <c r="C56" s="482" t="s">
        <v>141</v>
      </c>
      <c r="D56" s="479" t="s">
        <v>89</v>
      </c>
      <c r="E56" s="380">
        <v>13</v>
      </c>
      <c r="F56" s="48">
        <v>1</v>
      </c>
      <c r="G56" s="380" t="s">
        <v>82</v>
      </c>
      <c r="H56" s="48">
        <v>0</v>
      </c>
      <c r="I56" s="261"/>
      <c r="J56" s="262">
        <v>0</v>
      </c>
      <c r="K56" s="388">
        <v>4.5</v>
      </c>
      <c r="L56" s="262">
        <f t="shared" si="1"/>
        <v>2</v>
      </c>
      <c r="M56" s="403">
        <v>1.25</v>
      </c>
      <c r="N56" s="265">
        <v>1</v>
      </c>
      <c r="O56" s="382">
        <v>47</v>
      </c>
      <c r="P56" s="185">
        <f t="shared" si="3"/>
        <v>4</v>
      </c>
      <c r="Q56" s="218" t="s">
        <v>50</v>
      </c>
      <c r="R56" s="52"/>
    </row>
    <row r="59" spans="1:18" ht="12.75" x14ac:dyDescent="0.2">
      <c r="A59" s="460"/>
      <c r="B59" s="461"/>
      <c r="C59" s="461"/>
      <c r="D59" s="462"/>
    </row>
    <row r="60" spans="1:18" ht="12.75" x14ac:dyDescent="0.2">
      <c r="A60" s="460"/>
      <c r="B60" s="461"/>
      <c r="C60" s="461"/>
      <c r="D60" s="462"/>
    </row>
    <row r="61" spans="1:18" ht="12.75" x14ac:dyDescent="0.2">
      <c r="A61" s="460"/>
      <c r="B61" s="461"/>
      <c r="C61" s="461"/>
      <c r="D61" s="462"/>
    </row>
    <row r="62" spans="1:18" ht="12.75" x14ac:dyDescent="0.2">
      <c r="A62" s="460"/>
      <c r="B62" s="461"/>
      <c r="C62" s="461"/>
      <c r="D62" s="462"/>
    </row>
    <row r="63" spans="1:18" ht="12.75" x14ac:dyDescent="0.2">
      <c r="A63" s="460"/>
      <c r="B63" s="461"/>
      <c r="C63" s="461"/>
      <c r="D63" s="462"/>
    </row>
    <row r="64" spans="1:18" ht="12.75" x14ac:dyDescent="0.2">
      <c r="A64" s="460"/>
      <c r="B64" s="461"/>
      <c r="C64" s="461"/>
      <c r="D64" s="462"/>
    </row>
    <row r="65" spans="1:4" ht="12.75" x14ac:dyDescent="0.2">
      <c r="A65" s="460"/>
      <c r="B65" s="461"/>
      <c r="C65" s="461"/>
      <c r="D65" s="462"/>
    </row>
    <row r="66" spans="1:4" ht="12.75" x14ac:dyDescent="0.2">
      <c r="A66" s="460"/>
      <c r="B66" s="461"/>
      <c r="C66" s="461"/>
      <c r="D66" s="462"/>
    </row>
    <row r="67" spans="1:4" ht="12.75" x14ac:dyDescent="0.2">
      <c r="A67" s="460"/>
      <c r="B67" s="461"/>
      <c r="C67" s="461"/>
      <c r="D67" s="462"/>
    </row>
    <row r="68" spans="1:4" ht="12.75" x14ac:dyDescent="0.2">
      <c r="A68" s="460"/>
      <c r="B68" s="461"/>
      <c r="C68" s="461"/>
      <c r="D68" s="462"/>
    </row>
    <row r="69" spans="1:4" ht="12.75" x14ac:dyDescent="0.2">
      <c r="A69" s="460"/>
      <c r="B69" s="461"/>
      <c r="C69" s="461"/>
      <c r="D69" s="462"/>
    </row>
    <row r="70" spans="1:4" ht="12.75" x14ac:dyDescent="0.2">
      <c r="A70" s="460"/>
      <c r="B70" s="461"/>
      <c r="C70" s="461"/>
      <c r="D70" s="462"/>
    </row>
    <row r="71" spans="1:4" ht="12.75" x14ac:dyDescent="0.2">
      <c r="A71" s="460"/>
      <c r="B71" s="461"/>
      <c r="C71" s="461"/>
      <c r="D71" s="462"/>
    </row>
    <row r="72" spans="1:4" ht="12.75" x14ac:dyDescent="0.2">
      <c r="A72" s="460"/>
      <c r="B72" s="461"/>
      <c r="C72" s="461"/>
      <c r="D72" s="462"/>
    </row>
    <row r="73" spans="1:4" ht="12.75" x14ac:dyDescent="0.2">
      <c r="A73" s="460"/>
      <c r="B73" s="461"/>
      <c r="C73" s="461"/>
      <c r="D73" s="462"/>
    </row>
    <row r="74" spans="1:4" ht="12.75" x14ac:dyDescent="0.2">
      <c r="A74" s="460"/>
      <c r="B74" s="461"/>
      <c r="C74" s="461"/>
      <c r="D74" s="462"/>
    </row>
    <row r="75" spans="1:4" ht="12.75" x14ac:dyDescent="0.2">
      <c r="A75" s="460"/>
      <c r="B75" s="461"/>
      <c r="C75" s="461"/>
      <c r="D75" s="462"/>
    </row>
    <row r="76" spans="1:4" ht="12.75" x14ac:dyDescent="0.2">
      <c r="A76" s="460"/>
      <c r="B76" s="461"/>
      <c r="C76" s="461"/>
      <c r="D76" s="462"/>
    </row>
    <row r="77" spans="1:4" ht="12.75" x14ac:dyDescent="0.2">
      <c r="A77" s="460"/>
      <c r="B77" s="461"/>
      <c r="C77" s="461"/>
      <c r="D77" s="462"/>
    </row>
    <row r="78" spans="1:4" ht="12.75" x14ac:dyDescent="0.2">
      <c r="A78" s="460"/>
      <c r="B78" s="461"/>
      <c r="C78" s="461"/>
      <c r="D78" s="462"/>
    </row>
    <row r="79" spans="1:4" ht="12.75" x14ac:dyDescent="0.2">
      <c r="A79" s="460"/>
      <c r="B79" s="461"/>
      <c r="C79" s="461"/>
      <c r="D79" s="462"/>
    </row>
    <row r="80" spans="1:4" ht="12.75" x14ac:dyDescent="0.2">
      <c r="A80" s="460"/>
      <c r="B80" s="461"/>
      <c r="C80" s="461"/>
      <c r="D80" s="462"/>
    </row>
    <row r="81" spans="1:4" ht="12.75" x14ac:dyDescent="0.2">
      <c r="A81" s="463"/>
      <c r="B81" s="467"/>
      <c r="C81" s="464"/>
      <c r="D81" s="462"/>
    </row>
    <row r="82" spans="1:4" ht="12.75" x14ac:dyDescent="0.2">
      <c r="A82" s="463"/>
      <c r="B82" s="467"/>
      <c r="C82" s="464"/>
      <c r="D82" s="462"/>
    </row>
    <row r="83" spans="1:4" ht="12.75" x14ac:dyDescent="0.2">
      <c r="A83" s="463"/>
      <c r="B83" s="467"/>
      <c r="C83" s="464"/>
      <c r="D83" s="462"/>
    </row>
    <row r="84" spans="1:4" ht="12.75" x14ac:dyDescent="0.2">
      <c r="A84" s="463"/>
      <c r="B84" s="467"/>
      <c r="C84" s="464"/>
      <c r="D84" s="462"/>
    </row>
    <row r="85" spans="1:4" ht="12.75" x14ac:dyDescent="0.2">
      <c r="A85" s="463"/>
      <c r="B85" s="467"/>
      <c r="C85" s="464"/>
      <c r="D85" s="462"/>
    </row>
    <row r="86" spans="1:4" ht="12.75" x14ac:dyDescent="0.2">
      <c r="A86" s="463"/>
      <c r="B86" s="467"/>
      <c r="C86" s="464"/>
      <c r="D86" s="462"/>
    </row>
    <row r="87" spans="1:4" ht="12.75" x14ac:dyDescent="0.2">
      <c r="A87" s="465"/>
      <c r="B87" s="466"/>
      <c r="C87" s="466"/>
      <c r="D87" s="462"/>
    </row>
  </sheetData>
  <sortState ref="A10:X56">
    <sortCondition descending="1" ref="P10:P56"/>
  </sortState>
  <mergeCells count="5">
    <mergeCell ref="D2:L2"/>
    <mergeCell ref="D3:L3"/>
    <mergeCell ref="D4:K4"/>
    <mergeCell ref="D6:G6"/>
    <mergeCell ref="I6:K6"/>
  </mergeCells>
  <phoneticPr fontId="25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R76"/>
  <sheetViews>
    <sheetView tabSelected="1" zoomScale="110" zoomScaleNormal="110" workbookViewId="0">
      <pane ySplit="9" topLeftCell="A10" activePane="bottomLeft" state="frozen"/>
      <selection pane="bottomLeft" activeCell="S1" sqref="S1:Y1048576"/>
    </sheetView>
  </sheetViews>
  <sheetFormatPr baseColWidth="10" defaultColWidth="11.42578125" defaultRowHeight="12" x14ac:dyDescent="0.2"/>
  <cols>
    <col min="1" max="1" width="9.7109375" style="410" bestFit="1" customWidth="1"/>
    <col min="2" max="3" width="26.5703125" style="410" bestFit="1" customWidth="1"/>
    <col min="4" max="4" width="7.7109375" style="410" bestFit="1" customWidth="1"/>
    <col min="5" max="5" width="5.7109375" style="438" customWidth="1"/>
    <col min="6" max="6" width="3.7109375" style="410" customWidth="1"/>
    <col min="7" max="7" width="5.7109375" style="438" customWidth="1"/>
    <col min="8" max="8" width="3.7109375" style="410" customWidth="1"/>
    <col min="9" max="9" width="5.7109375" style="439" customWidth="1"/>
    <col min="10" max="10" width="3.7109375" style="410" customWidth="1"/>
    <col min="11" max="11" width="5.7109375" style="439" customWidth="1"/>
    <col min="12" max="12" width="3.7109375" style="410" customWidth="1"/>
    <col min="13" max="13" width="5.7109375" style="439" customWidth="1"/>
    <col min="14" max="14" width="3.7109375" style="410" customWidth="1"/>
    <col min="15" max="15" width="5.42578125" style="410" bestFit="1" customWidth="1"/>
    <col min="16" max="16" width="5.7109375" style="440" customWidth="1"/>
    <col min="17" max="17" width="4.42578125" style="410" customWidth="1"/>
    <col min="18" max="18" width="4.42578125" style="434" customWidth="1"/>
    <col min="19" max="16384" width="11.42578125" style="434"/>
  </cols>
  <sheetData>
    <row r="1" spans="1:18" s="411" customFormat="1" ht="15" customHeight="1" x14ac:dyDescent="0.2">
      <c r="A1" s="452"/>
      <c r="B1" s="405"/>
      <c r="C1" s="405"/>
      <c r="D1" s="405"/>
      <c r="E1" s="404"/>
      <c r="F1" s="405"/>
      <c r="G1" s="404"/>
      <c r="H1" s="405"/>
      <c r="I1" s="406"/>
      <c r="J1" s="405"/>
      <c r="K1" s="407"/>
      <c r="L1" s="405"/>
      <c r="M1" s="406"/>
      <c r="N1" s="408"/>
      <c r="O1" s="405"/>
      <c r="P1" s="409"/>
      <c r="Q1" s="410"/>
    </row>
    <row r="2" spans="1:18" s="26" customFormat="1" ht="20.100000000000001" customHeight="1" x14ac:dyDescent="0.25">
      <c r="A2" s="268"/>
      <c r="B2" s="32"/>
      <c r="C2" s="456"/>
      <c r="D2" s="520" t="s">
        <v>96</v>
      </c>
      <c r="E2" s="520"/>
      <c r="F2" s="520"/>
      <c r="G2" s="520"/>
      <c r="H2" s="520"/>
      <c r="I2" s="520"/>
      <c r="J2" s="520"/>
      <c r="K2" s="520"/>
      <c r="L2" s="520"/>
      <c r="M2" s="31"/>
      <c r="N2" s="34"/>
      <c r="O2" s="32"/>
      <c r="P2" s="35"/>
      <c r="Q2" s="412"/>
    </row>
    <row r="3" spans="1:18" s="26" customFormat="1" ht="20.100000000000001" customHeight="1" x14ac:dyDescent="0.25">
      <c r="A3" s="268"/>
      <c r="B3" s="32"/>
      <c r="C3" s="32"/>
      <c r="D3" s="521" t="s">
        <v>85</v>
      </c>
      <c r="E3" s="521"/>
      <c r="F3" s="521"/>
      <c r="G3" s="521"/>
      <c r="H3" s="521"/>
      <c r="I3" s="521"/>
      <c r="J3" s="521"/>
      <c r="K3" s="521"/>
      <c r="L3" s="521"/>
      <c r="M3" s="31"/>
      <c r="N3" s="34"/>
      <c r="O3" s="32"/>
      <c r="P3" s="35"/>
      <c r="Q3" s="412"/>
    </row>
    <row r="4" spans="1:18" s="26" customFormat="1" ht="20.100000000000001" customHeight="1" x14ac:dyDescent="0.25">
      <c r="A4" s="268"/>
      <c r="B4" s="32"/>
      <c r="C4" s="32"/>
      <c r="D4" s="522" t="s">
        <v>97</v>
      </c>
      <c r="E4" s="522"/>
      <c r="F4" s="522"/>
      <c r="G4" s="522"/>
      <c r="H4" s="522"/>
      <c r="I4" s="522"/>
      <c r="J4" s="522"/>
      <c r="K4" s="522"/>
      <c r="L4" s="258"/>
      <c r="M4" s="31"/>
      <c r="N4" s="34"/>
      <c r="O4" s="32"/>
      <c r="P4" s="35"/>
      <c r="Q4" s="412"/>
    </row>
    <row r="5" spans="1:18" s="26" customFormat="1" ht="20.100000000000001" customHeight="1" x14ac:dyDescent="0.25">
      <c r="A5" s="268"/>
      <c r="B5" s="32"/>
      <c r="C5" s="32"/>
      <c r="D5" s="32"/>
      <c r="E5" s="36"/>
      <c r="F5" s="32"/>
      <c r="G5" s="36"/>
      <c r="H5" s="32"/>
      <c r="I5" s="31"/>
      <c r="J5" s="32"/>
      <c r="K5" s="33"/>
      <c r="L5" s="32"/>
      <c r="M5" s="31"/>
      <c r="N5" s="34"/>
      <c r="O5" s="32"/>
      <c r="P5" s="35"/>
      <c r="Q5" s="412"/>
    </row>
    <row r="6" spans="1:18" s="26" customFormat="1" ht="15" customHeight="1" x14ac:dyDescent="0.25">
      <c r="A6" s="268"/>
      <c r="B6" s="32"/>
      <c r="C6" s="32"/>
      <c r="D6" s="523" t="s">
        <v>58</v>
      </c>
      <c r="E6" s="523"/>
      <c r="F6" s="523"/>
      <c r="G6" s="523"/>
      <c r="H6" s="32"/>
      <c r="I6" s="525"/>
      <c r="J6" s="525"/>
      <c r="K6" s="525"/>
      <c r="L6" s="32"/>
      <c r="M6" s="31"/>
      <c r="N6" s="34"/>
      <c r="O6" s="32"/>
      <c r="P6" s="35"/>
      <c r="Q6" s="412"/>
    </row>
    <row r="7" spans="1:18" s="411" customFormat="1" ht="15" customHeight="1" x14ac:dyDescent="0.2">
      <c r="A7" s="453"/>
      <c r="B7" s="414"/>
      <c r="C7" s="414"/>
      <c r="D7" s="414"/>
      <c r="E7" s="413"/>
      <c r="F7" s="414"/>
      <c r="G7" s="413"/>
      <c r="H7" s="414"/>
      <c r="I7" s="415"/>
      <c r="J7" s="414"/>
      <c r="K7" s="416"/>
      <c r="L7" s="414"/>
      <c r="M7" s="415"/>
      <c r="N7" s="417"/>
      <c r="O7" s="414"/>
      <c r="P7" s="418"/>
      <c r="Q7" s="410"/>
    </row>
    <row r="8" spans="1:18" s="411" customFormat="1" ht="6.75" customHeight="1" x14ac:dyDescent="0.2">
      <c r="A8" s="454"/>
      <c r="B8" s="420"/>
      <c r="C8" s="420"/>
      <c r="D8" s="420"/>
      <c r="E8" s="419"/>
      <c r="F8" s="420"/>
      <c r="G8" s="419"/>
      <c r="H8" s="420"/>
      <c r="I8" s="421"/>
      <c r="J8" s="420"/>
      <c r="K8" s="422"/>
      <c r="L8" s="420"/>
      <c r="M8" s="421"/>
      <c r="N8" s="423"/>
      <c r="O8" s="420"/>
      <c r="P8" s="424"/>
      <c r="Q8" s="410"/>
    </row>
    <row r="9" spans="1:18" ht="15.75" customHeight="1" x14ac:dyDescent="0.2">
      <c r="A9" s="425" t="s">
        <v>13</v>
      </c>
      <c r="B9" s="457" t="s">
        <v>60</v>
      </c>
      <c r="C9" s="425" t="s">
        <v>11</v>
      </c>
      <c r="D9" s="425" t="s">
        <v>12</v>
      </c>
      <c r="E9" s="426" t="s">
        <v>14</v>
      </c>
      <c r="F9" s="427" t="s">
        <v>15</v>
      </c>
      <c r="G9" s="426" t="s">
        <v>16</v>
      </c>
      <c r="H9" s="427" t="s">
        <v>15</v>
      </c>
      <c r="I9" s="428" t="s">
        <v>17</v>
      </c>
      <c r="J9" s="429" t="s">
        <v>15</v>
      </c>
      <c r="K9" s="428" t="s">
        <v>18</v>
      </c>
      <c r="L9" s="429" t="s">
        <v>15</v>
      </c>
      <c r="M9" s="430" t="s">
        <v>19</v>
      </c>
      <c r="N9" s="431" t="s">
        <v>15</v>
      </c>
      <c r="O9" s="432" t="s">
        <v>57</v>
      </c>
      <c r="P9" s="433" t="s">
        <v>20</v>
      </c>
      <c r="Q9" s="425" t="s">
        <v>21</v>
      </c>
    </row>
    <row r="10" spans="1:18" ht="15.75" customHeight="1" x14ac:dyDescent="0.2">
      <c r="A10" s="490" t="s">
        <v>348</v>
      </c>
      <c r="B10" s="484" t="s">
        <v>323</v>
      </c>
      <c r="C10" s="490" t="s">
        <v>118</v>
      </c>
      <c r="D10" s="491" t="s">
        <v>87</v>
      </c>
      <c r="E10" s="495" t="s">
        <v>82</v>
      </c>
      <c r="F10" s="48">
        <v>0</v>
      </c>
      <c r="G10" s="495">
        <v>6</v>
      </c>
      <c r="H10" s="48">
        <f>VLOOKUP(G10*(-1),HAIESPOF,2)</f>
        <v>27</v>
      </c>
      <c r="I10" s="459" t="s">
        <v>82</v>
      </c>
      <c r="J10" s="262">
        <v>0</v>
      </c>
      <c r="K10" s="459">
        <v>9.5500000000000007</v>
      </c>
      <c r="L10" s="262">
        <f t="shared" ref="L10:L22" si="0">VLOOKUP(K10,PENTPOF,2)</f>
        <v>24</v>
      </c>
      <c r="M10" s="496">
        <v>6.6</v>
      </c>
      <c r="N10" s="265">
        <f t="shared" ref="N10:N38" si="1">VLOOKUP(M10,MBPOF,2)</f>
        <v>18</v>
      </c>
      <c r="O10" s="382">
        <v>1</v>
      </c>
      <c r="P10" s="435">
        <f t="shared" ref="P10:P38" si="2">F10+H10+J10+L10+N10</f>
        <v>69</v>
      </c>
      <c r="Q10" s="436" t="s">
        <v>51</v>
      </c>
    </row>
    <row r="11" spans="1:18" s="437" customFormat="1" ht="15.75" customHeight="1" x14ac:dyDescent="0.2">
      <c r="A11" s="490" t="s">
        <v>349</v>
      </c>
      <c r="B11" s="484" t="s">
        <v>324</v>
      </c>
      <c r="C11" s="490" t="s">
        <v>315</v>
      </c>
      <c r="D11" s="491" t="s">
        <v>87</v>
      </c>
      <c r="E11" s="495">
        <v>5.15</v>
      </c>
      <c r="F11" s="48">
        <f>VLOOKUP(E11*(-1),VITPOF,2)</f>
        <v>20</v>
      </c>
      <c r="G11" s="495" t="s">
        <v>82</v>
      </c>
      <c r="H11" s="48">
        <v>0</v>
      </c>
      <c r="I11" s="459" t="s">
        <v>82</v>
      </c>
      <c r="J11" s="262">
        <v>0</v>
      </c>
      <c r="K11" s="459">
        <v>10.32</v>
      </c>
      <c r="L11" s="262">
        <f t="shared" si="0"/>
        <v>28</v>
      </c>
      <c r="M11" s="496">
        <v>6.9</v>
      </c>
      <c r="N11" s="265">
        <f t="shared" si="1"/>
        <v>19</v>
      </c>
      <c r="O11" s="382">
        <v>2</v>
      </c>
      <c r="P11" s="435">
        <f t="shared" si="2"/>
        <v>67</v>
      </c>
      <c r="Q11" s="436" t="s">
        <v>51</v>
      </c>
      <c r="R11" s="434"/>
    </row>
    <row r="12" spans="1:18" ht="15.75" customHeight="1" x14ac:dyDescent="0.2">
      <c r="A12" s="490" t="s">
        <v>356</v>
      </c>
      <c r="B12" s="485" t="s">
        <v>334</v>
      </c>
      <c r="C12" s="493" t="s">
        <v>335</v>
      </c>
      <c r="D12" s="491" t="s">
        <v>87</v>
      </c>
      <c r="E12" s="495" t="s">
        <v>82</v>
      </c>
      <c r="F12" s="48">
        <v>0</v>
      </c>
      <c r="G12" s="495">
        <v>6.25</v>
      </c>
      <c r="H12" s="48">
        <f>VLOOKUP(G12*(-1),HAIESPOF,2)</f>
        <v>23</v>
      </c>
      <c r="I12" s="459" t="s">
        <v>82</v>
      </c>
      <c r="J12" s="262">
        <v>0</v>
      </c>
      <c r="K12" s="459">
        <v>9.8000000000000007</v>
      </c>
      <c r="L12" s="262">
        <f t="shared" si="0"/>
        <v>25</v>
      </c>
      <c r="M12" s="496">
        <v>6.7</v>
      </c>
      <c r="N12" s="265">
        <f t="shared" si="1"/>
        <v>18</v>
      </c>
      <c r="O12" s="382">
        <v>3</v>
      </c>
      <c r="P12" s="435">
        <f t="shared" si="2"/>
        <v>66</v>
      </c>
      <c r="Q12" s="436" t="s">
        <v>51</v>
      </c>
    </row>
    <row r="13" spans="1:18" ht="15.75" customHeight="1" x14ac:dyDescent="0.2">
      <c r="A13" s="490" t="s">
        <v>342</v>
      </c>
      <c r="B13" s="484" t="s">
        <v>262</v>
      </c>
      <c r="C13" s="490" t="s">
        <v>313</v>
      </c>
      <c r="D13" s="491" t="s">
        <v>87</v>
      </c>
      <c r="E13" s="495" t="s">
        <v>82</v>
      </c>
      <c r="F13" s="48">
        <v>0</v>
      </c>
      <c r="G13" s="495">
        <v>6.4</v>
      </c>
      <c r="H13" s="48">
        <f>VLOOKUP(G13*(-1),HAIESPOF,2)</f>
        <v>22</v>
      </c>
      <c r="I13" s="459" t="s">
        <v>82</v>
      </c>
      <c r="J13" s="262">
        <v>0</v>
      </c>
      <c r="K13" s="459">
        <v>9.1999999999999993</v>
      </c>
      <c r="L13" s="262">
        <f t="shared" si="0"/>
        <v>22</v>
      </c>
      <c r="M13" s="496">
        <v>6.35</v>
      </c>
      <c r="N13" s="265">
        <f t="shared" si="1"/>
        <v>17</v>
      </c>
      <c r="O13" s="382">
        <v>4</v>
      </c>
      <c r="P13" s="435">
        <f t="shared" si="2"/>
        <v>61</v>
      </c>
      <c r="Q13" s="436" t="s">
        <v>51</v>
      </c>
    </row>
    <row r="14" spans="1:18" ht="15.75" customHeight="1" x14ac:dyDescent="0.2">
      <c r="A14" s="490" t="s">
        <v>354</v>
      </c>
      <c r="B14" s="484" t="s">
        <v>216</v>
      </c>
      <c r="C14" s="490" t="s">
        <v>331</v>
      </c>
      <c r="D14" s="491" t="s">
        <v>87</v>
      </c>
      <c r="E14" s="495" t="s">
        <v>82</v>
      </c>
      <c r="F14" s="48">
        <v>0</v>
      </c>
      <c r="G14" s="495">
        <v>6.4</v>
      </c>
      <c r="H14" s="48">
        <f>VLOOKUP(G14*(-1),HAIESPOF,2)</f>
        <v>22</v>
      </c>
      <c r="I14" s="459" t="s">
        <v>82</v>
      </c>
      <c r="J14" s="262">
        <v>0</v>
      </c>
      <c r="K14" s="459">
        <v>9.5</v>
      </c>
      <c r="L14" s="262">
        <f t="shared" si="0"/>
        <v>24</v>
      </c>
      <c r="M14" s="496">
        <v>5.85</v>
      </c>
      <c r="N14" s="265">
        <f t="shared" si="1"/>
        <v>15</v>
      </c>
      <c r="O14" s="382">
        <v>4</v>
      </c>
      <c r="P14" s="435">
        <f t="shared" si="2"/>
        <v>61</v>
      </c>
      <c r="Q14" s="436" t="s">
        <v>51</v>
      </c>
    </row>
    <row r="15" spans="1:18" ht="15.75" customHeight="1" x14ac:dyDescent="0.2">
      <c r="A15" s="490">
        <v>2511556</v>
      </c>
      <c r="B15" s="484" t="s">
        <v>425</v>
      </c>
      <c r="C15" s="490" t="s">
        <v>315</v>
      </c>
      <c r="D15" s="491" t="s">
        <v>91</v>
      </c>
      <c r="E15" s="495">
        <v>5.17</v>
      </c>
      <c r="F15" s="48">
        <f>VLOOKUP(E15*(-1),VITPOF,2)</f>
        <v>20</v>
      </c>
      <c r="G15" s="495" t="s">
        <v>82</v>
      </c>
      <c r="H15" s="48">
        <v>0</v>
      </c>
      <c r="I15" s="459" t="s">
        <v>82</v>
      </c>
      <c r="J15" s="262">
        <v>0</v>
      </c>
      <c r="K15" s="459">
        <v>9.15</v>
      </c>
      <c r="L15" s="262">
        <f t="shared" si="0"/>
        <v>22</v>
      </c>
      <c r="M15" s="496">
        <v>6.5</v>
      </c>
      <c r="N15" s="265">
        <f t="shared" si="1"/>
        <v>18</v>
      </c>
      <c r="O15" s="382">
        <v>6</v>
      </c>
      <c r="P15" s="435">
        <f t="shared" si="2"/>
        <v>60</v>
      </c>
      <c r="Q15" s="436" t="s">
        <v>51</v>
      </c>
    </row>
    <row r="16" spans="1:18" ht="15.75" customHeight="1" x14ac:dyDescent="0.2">
      <c r="A16" s="490" t="s">
        <v>345</v>
      </c>
      <c r="B16" s="484" t="s">
        <v>318</v>
      </c>
      <c r="C16" s="490" t="s">
        <v>319</v>
      </c>
      <c r="D16" s="491" t="s">
        <v>87</v>
      </c>
      <c r="E16" s="495">
        <v>5.4</v>
      </c>
      <c r="F16" s="48">
        <f>VLOOKUP(E16*(-1),VITPOF,2)</f>
        <v>17</v>
      </c>
      <c r="G16" s="495" t="s">
        <v>82</v>
      </c>
      <c r="H16" s="48">
        <v>0</v>
      </c>
      <c r="I16" s="459" t="s">
        <v>82</v>
      </c>
      <c r="J16" s="262">
        <v>0</v>
      </c>
      <c r="K16" s="459">
        <v>9.5</v>
      </c>
      <c r="L16" s="262">
        <f t="shared" si="0"/>
        <v>24</v>
      </c>
      <c r="M16" s="496">
        <v>6.5</v>
      </c>
      <c r="N16" s="265">
        <f t="shared" si="1"/>
        <v>18</v>
      </c>
      <c r="O16" s="382">
        <v>7</v>
      </c>
      <c r="P16" s="435">
        <f t="shared" si="2"/>
        <v>59</v>
      </c>
      <c r="Q16" s="436" t="s">
        <v>51</v>
      </c>
    </row>
    <row r="17" spans="1:17" ht="15.75" customHeight="1" x14ac:dyDescent="0.2">
      <c r="A17" s="490" t="s">
        <v>359</v>
      </c>
      <c r="B17" s="484" t="s">
        <v>338</v>
      </c>
      <c r="C17" s="490" t="s">
        <v>339</v>
      </c>
      <c r="D17" s="491" t="s">
        <v>87</v>
      </c>
      <c r="E17" s="495">
        <v>5.27</v>
      </c>
      <c r="F17" s="48">
        <f>VLOOKUP(E17*(-1),VITPOF,2)</f>
        <v>19</v>
      </c>
      <c r="G17" s="495" t="s">
        <v>82</v>
      </c>
      <c r="H17" s="48">
        <v>0</v>
      </c>
      <c r="I17" s="459" t="s">
        <v>82</v>
      </c>
      <c r="J17" s="262">
        <v>0</v>
      </c>
      <c r="K17" s="459">
        <v>9.57</v>
      </c>
      <c r="L17" s="262">
        <f t="shared" si="0"/>
        <v>24</v>
      </c>
      <c r="M17" s="496">
        <v>5.85</v>
      </c>
      <c r="N17" s="265">
        <f t="shared" si="1"/>
        <v>15</v>
      </c>
      <c r="O17" s="382">
        <v>8</v>
      </c>
      <c r="P17" s="435">
        <f t="shared" si="2"/>
        <v>58</v>
      </c>
      <c r="Q17" s="436" t="s">
        <v>51</v>
      </c>
    </row>
    <row r="18" spans="1:17" ht="15.75" customHeight="1" x14ac:dyDescent="0.2">
      <c r="A18" s="490" t="s">
        <v>350</v>
      </c>
      <c r="B18" s="484" t="s">
        <v>325</v>
      </c>
      <c r="C18" s="490" t="s">
        <v>326</v>
      </c>
      <c r="D18" s="491" t="s">
        <v>87</v>
      </c>
      <c r="E18" s="495" t="s">
        <v>82</v>
      </c>
      <c r="F18" s="48">
        <v>0</v>
      </c>
      <c r="G18" s="495">
        <v>7</v>
      </c>
      <c r="H18" s="48">
        <f>VLOOKUP(G18*(-1),HAIESPOF,2)</f>
        <v>17</v>
      </c>
      <c r="I18" s="459">
        <v>1.02</v>
      </c>
      <c r="J18" s="262">
        <f>VLOOKUP(I18,HAUTPOF,2)</f>
        <v>14</v>
      </c>
      <c r="K18" s="459">
        <v>6.3</v>
      </c>
      <c r="L18" s="262">
        <f t="shared" si="0"/>
        <v>8</v>
      </c>
      <c r="M18" s="496">
        <v>6.6</v>
      </c>
      <c r="N18" s="265">
        <f t="shared" si="1"/>
        <v>18</v>
      </c>
      <c r="O18" s="382">
        <v>9</v>
      </c>
      <c r="P18" s="435">
        <f t="shared" si="2"/>
        <v>57</v>
      </c>
      <c r="Q18" s="436" t="s">
        <v>51</v>
      </c>
    </row>
    <row r="19" spans="1:17" ht="15.75" customHeight="1" x14ac:dyDescent="0.2">
      <c r="A19" s="490" t="s">
        <v>253</v>
      </c>
      <c r="B19" s="484" t="s">
        <v>251</v>
      </c>
      <c r="C19" s="490" t="s">
        <v>252</v>
      </c>
      <c r="D19" s="491" t="s">
        <v>91</v>
      </c>
      <c r="E19" s="495">
        <v>5.45</v>
      </c>
      <c r="F19" s="48">
        <f>VLOOKUP(E19*(-1),VITPOF,2)</f>
        <v>16</v>
      </c>
      <c r="G19" s="495" t="s">
        <v>82</v>
      </c>
      <c r="H19" s="48">
        <v>0</v>
      </c>
      <c r="I19" s="459" t="s">
        <v>82</v>
      </c>
      <c r="J19" s="262">
        <v>0</v>
      </c>
      <c r="K19" s="459">
        <v>9.7799999999999994</v>
      </c>
      <c r="L19" s="262">
        <f t="shared" si="0"/>
        <v>25</v>
      </c>
      <c r="M19" s="496">
        <v>5.7</v>
      </c>
      <c r="N19" s="265">
        <f t="shared" si="1"/>
        <v>14</v>
      </c>
      <c r="O19" s="382">
        <v>10</v>
      </c>
      <c r="P19" s="435">
        <f t="shared" si="2"/>
        <v>55</v>
      </c>
      <c r="Q19" s="436" t="s">
        <v>51</v>
      </c>
    </row>
    <row r="20" spans="1:17" ht="15.75" customHeight="1" x14ac:dyDescent="0.2">
      <c r="A20" s="490" t="s">
        <v>234</v>
      </c>
      <c r="B20" s="484" t="s">
        <v>373</v>
      </c>
      <c r="C20" s="490" t="s">
        <v>232</v>
      </c>
      <c r="D20" s="491" t="s">
        <v>90</v>
      </c>
      <c r="E20" s="495" t="s">
        <v>82</v>
      </c>
      <c r="F20" s="48">
        <v>0</v>
      </c>
      <c r="G20" s="495">
        <v>7</v>
      </c>
      <c r="H20" s="48">
        <f>VLOOKUP(G20*(-1),HAIESPOF,2)</f>
        <v>17</v>
      </c>
      <c r="I20" s="459" t="s">
        <v>82</v>
      </c>
      <c r="J20" s="262">
        <v>0</v>
      </c>
      <c r="K20" s="459">
        <v>9.1999999999999993</v>
      </c>
      <c r="L20" s="262">
        <f t="shared" si="0"/>
        <v>22</v>
      </c>
      <c r="M20" s="496">
        <v>6.05</v>
      </c>
      <c r="N20" s="265">
        <f t="shared" si="1"/>
        <v>16</v>
      </c>
      <c r="O20" s="382">
        <v>10</v>
      </c>
      <c r="P20" s="435">
        <f t="shared" si="2"/>
        <v>55</v>
      </c>
      <c r="Q20" s="436" t="s">
        <v>51</v>
      </c>
    </row>
    <row r="21" spans="1:17" ht="15.75" customHeight="1" x14ac:dyDescent="0.2">
      <c r="A21" s="490" t="s">
        <v>360</v>
      </c>
      <c r="B21" s="484" t="s">
        <v>340</v>
      </c>
      <c r="C21" s="490" t="s">
        <v>119</v>
      </c>
      <c r="D21" s="491" t="s">
        <v>87</v>
      </c>
      <c r="E21" s="495" t="s">
        <v>82</v>
      </c>
      <c r="F21" s="48">
        <v>0</v>
      </c>
      <c r="G21" s="495">
        <v>7.2</v>
      </c>
      <c r="H21" s="48">
        <f>VLOOKUP(G21*(-1),HAIESPOF,2)</f>
        <v>15</v>
      </c>
      <c r="I21" s="459" t="s">
        <v>82</v>
      </c>
      <c r="J21" s="262">
        <v>0</v>
      </c>
      <c r="K21" s="459">
        <v>8.8000000000000007</v>
      </c>
      <c r="L21" s="262">
        <f t="shared" si="0"/>
        <v>20</v>
      </c>
      <c r="M21" s="496">
        <v>6.5</v>
      </c>
      <c r="N21" s="265">
        <f t="shared" si="1"/>
        <v>18</v>
      </c>
      <c r="O21" s="382">
        <v>12</v>
      </c>
      <c r="P21" s="435">
        <f t="shared" si="2"/>
        <v>53</v>
      </c>
      <c r="Q21" s="436" t="s">
        <v>51</v>
      </c>
    </row>
    <row r="22" spans="1:17" ht="15.75" customHeight="1" x14ac:dyDescent="0.2">
      <c r="A22" s="490" t="s">
        <v>358</v>
      </c>
      <c r="B22" s="484" t="s">
        <v>336</v>
      </c>
      <c r="C22" s="490" t="s">
        <v>337</v>
      </c>
      <c r="D22" s="491" t="s">
        <v>87</v>
      </c>
      <c r="E22" s="495" t="s">
        <v>82</v>
      </c>
      <c r="F22" s="48">
        <v>0</v>
      </c>
      <c r="G22" s="495">
        <v>6.48</v>
      </c>
      <c r="H22" s="48">
        <f>VLOOKUP(G22*(-1),HAIESPOF,2)</f>
        <v>21</v>
      </c>
      <c r="I22" s="459" t="s">
        <v>82</v>
      </c>
      <c r="J22" s="262">
        <v>0</v>
      </c>
      <c r="K22" s="459">
        <v>9.1999999999999993</v>
      </c>
      <c r="L22" s="262">
        <f t="shared" si="0"/>
        <v>22</v>
      </c>
      <c r="M22" s="496">
        <v>4.2</v>
      </c>
      <c r="N22" s="265">
        <f t="shared" si="1"/>
        <v>8</v>
      </c>
      <c r="O22" s="382">
        <v>13</v>
      </c>
      <c r="P22" s="435">
        <f t="shared" si="2"/>
        <v>51</v>
      </c>
      <c r="Q22" s="436" t="s">
        <v>51</v>
      </c>
    </row>
    <row r="23" spans="1:17" ht="15.75" customHeight="1" x14ac:dyDescent="0.2">
      <c r="A23" s="490" t="s">
        <v>343</v>
      </c>
      <c r="B23" s="484" t="s">
        <v>314</v>
      </c>
      <c r="C23" s="490" t="s">
        <v>315</v>
      </c>
      <c r="D23" s="491" t="s">
        <v>87</v>
      </c>
      <c r="E23" s="495" t="s">
        <v>82</v>
      </c>
      <c r="F23" s="48">
        <v>0</v>
      </c>
      <c r="G23" s="495">
        <v>6.6</v>
      </c>
      <c r="H23" s="48">
        <f>VLOOKUP(G23*(-1),HAIESPOF,2)</f>
        <v>20</v>
      </c>
      <c r="I23" s="459">
        <v>1.06</v>
      </c>
      <c r="J23" s="262">
        <f>VLOOKUP(I23,HAUTPOF,2)</f>
        <v>15</v>
      </c>
      <c r="K23" s="459" t="s">
        <v>82</v>
      </c>
      <c r="L23" s="262">
        <v>0</v>
      </c>
      <c r="M23" s="496">
        <v>5</v>
      </c>
      <c r="N23" s="265">
        <f t="shared" si="1"/>
        <v>12</v>
      </c>
      <c r="O23" s="382">
        <v>14</v>
      </c>
      <c r="P23" s="435">
        <f t="shared" si="2"/>
        <v>47</v>
      </c>
      <c r="Q23" s="436" t="s">
        <v>51</v>
      </c>
    </row>
    <row r="24" spans="1:17" ht="15.75" customHeight="1" x14ac:dyDescent="0.2">
      <c r="A24" s="490" t="s">
        <v>346</v>
      </c>
      <c r="B24" s="484" t="s">
        <v>320</v>
      </c>
      <c r="C24" s="490" t="s">
        <v>321</v>
      </c>
      <c r="D24" s="491" t="s">
        <v>87</v>
      </c>
      <c r="E24" s="495">
        <v>5.7</v>
      </c>
      <c r="F24" s="48">
        <f>VLOOKUP(E24*(-1),VITPOF,2)</f>
        <v>13</v>
      </c>
      <c r="G24" s="495" t="s">
        <v>82</v>
      </c>
      <c r="H24" s="48">
        <v>0</v>
      </c>
      <c r="I24" s="459" t="s">
        <v>82</v>
      </c>
      <c r="J24" s="262">
        <v>0</v>
      </c>
      <c r="K24" s="459">
        <v>8.9</v>
      </c>
      <c r="L24" s="262">
        <f>VLOOKUP(K24,PENTPOF,2)</f>
        <v>21</v>
      </c>
      <c r="M24" s="496">
        <v>5.15</v>
      </c>
      <c r="N24" s="265">
        <f t="shared" si="1"/>
        <v>12</v>
      </c>
      <c r="O24" s="382">
        <v>15</v>
      </c>
      <c r="P24" s="435">
        <f t="shared" si="2"/>
        <v>46</v>
      </c>
      <c r="Q24" s="436" t="s">
        <v>51</v>
      </c>
    </row>
    <row r="25" spans="1:17" ht="15.75" customHeight="1" x14ac:dyDescent="0.2">
      <c r="A25" s="490" t="s">
        <v>351</v>
      </c>
      <c r="B25" s="484" t="s">
        <v>327</v>
      </c>
      <c r="C25" s="490" t="s">
        <v>328</v>
      </c>
      <c r="D25" s="491" t="s">
        <v>87</v>
      </c>
      <c r="E25" s="495" t="s">
        <v>82</v>
      </c>
      <c r="F25" s="48">
        <v>0</v>
      </c>
      <c r="G25" s="495">
        <v>6.9</v>
      </c>
      <c r="H25" s="48">
        <f>VLOOKUP(G25*(-1),HAIESPOF,2)</f>
        <v>18</v>
      </c>
      <c r="I25" s="459">
        <v>0.94</v>
      </c>
      <c r="J25" s="262">
        <f>VLOOKUP(I25,HAUTPOF,2)</f>
        <v>11</v>
      </c>
      <c r="K25" s="459" t="s">
        <v>82</v>
      </c>
      <c r="L25" s="262">
        <v>0</v>
      </c>
      <c r="M25" s="496">
        <v>6.4</v>
      </c>
      <c r="N25" s="265">
        <f t="shared" si="1"/>
        <v>17</v>
      </c>
      <c r="O25" s="382">
        <v>15</v>
      </c>
      <c r="P25" s="435">
        <f t="shared" si="2"/>
        <v>46</v>
      </c>
      <c r="Q25" s="436" t="s">
        <v>51</v>
      </c>
    </row>
    <row r="26" spans="1:17" ht="15.75" customHeight="1" x14ac:dyDescent="0.2">
      <c r="A26" s="490" t="s">
        <v>355</v>
      </c>
      <c r="B26" s="484" t="s">
        <v>332</v>
      </c>
      <c r="C26" s="490" t="s">
        <v>333</v>
      </c>
      <c r="D26" s="491" t="s">
        <v>87</v>
      </c>
      <c r="E26" s="495">
        <v>5.7</v>
      </c>
      <c r="F26" s="48">
        <f>VLOOKUP(E26*(-1),VITPOF,2)</f>
        <v>13</v>
      </c>
      <c r="G26" s="495" t="s">
        <v>82</v>
      </c>
      <c r="H26" s="48">
        <v>0</v>
      </c>
      <c r="I26" s="459" t="s">
        <v>82</v>
      </c>
      <c r="J26" s="262">
        <v>0</v>
      </c>
      <c r="K26" s="459">
        <v>8.6300000000000008</v>
      </c>
      <c r="L26" s="262">
        <f>VLOOKUP(K26,PENTPOF,2)</f>
        <v>19</v>
      </c>
      <c r="M26" s="496">
        <v>4.95</v>
      </c>
      <c r="N26" s="265">
        <f t="shared" si="1"/>
        <v>11</v>
      </c>
      <c r="O26" s="382">
        <v>17</v>
      </c>
      <c r="P26" s="435">
        <f t="shared" si="2"/>
        <v>43</v>
      </c>
      <c r="Q26" s="436" t="s">
        <v>51</v>
      </c>
    </row>
    <row r="27" spans="1:17" ht="15.75" customHeight="1" x14ac:dyDescent="0.2">
      <c r="A27" s="490" t="s">
        <v>233</v>
      </c>
      <c r="B27" s="484" t="s">
        <v>230</v>
      </c>
      <c r="C27" s="490" t="s">
        <v>231</v>
      </c>
      <c r="D27" s="491" t="s">
        <v>90</v>
      </c>
      <c r="E27" s="495">
        <v>5.53</v>
      </c>
      <c r="F27" s="48">
        <f>VLOOKUP(E27*(-1),VITPOF,2)</f>
        <v>14</v>
      </c>
      <c r="G27" s="495" t="s">
        <v>82</v>
      </c>
      <c r="H27" s="48">
        <v>0</v>
      </c>
      <c r="I27" s="459" t="s">
        <v>82</v>
      </c>
      <c r="J27" s="262">
        <v>0</v>
      </c>
      <c r="K27" s="459">
        <v>8.1999999999999993</v>
      </c>
      <c r="L27" s="262">
        <f>VLOOKUP(K27,PENTPOF,2)</f>
        <v>17</v>
      </c>
      <c r="M27" s="496">
        <v>4.8499999999999996</v>
      </c>
      <c r="N27" s="265">
        <f t="shared" si="1"/>
        <v>11</v>
      </c>
      <c r="O27" s="382">
        <v>18</v>
      </c>
      <c r="P27" s="435">
        <f t="shared" si="2"/>
        <v>42</v>
      </c>
      <c r="Q27" s="436" t="s">
        <v>51</v>
      </c>
    </row>
    <row r="28" spans="1:17" ht="15.75" customHeight="1" x14ac:dyDescent="0.2">
      <c r="A28" s="490" t="s">
        <v>352</v>
      </c>
      <c r="B28" s="484" t="s">
        <v>329</v>
      </c>
      <c r="C28" s="490" t="s">
        <v>239</v>
      </c>
      <c r="D28" s="491" t="s">
        <v>87</v>
      </c>
      <c r="E28" s="495">
        <v>6</v>
      </c>
      <c r="F28" s="48">
        <f>VLOOKUP(E28*(-1),VITPOF,2)</f>
        <v>9</v>
      </c>
      <c r="G28" s="495" t="s">
        <v>82</v>
      </c>
      <c r="H28" s="48">
        <v>0</v>
      </c>
      <c r="I28" s="459" t="s">
        <v>82</v>
      </c>
      <c r="J28" s="262">
        <v>0</v>
      </c>
      <c r="K28" s="459">
        <v>8.6</v>
      </c>
      <c r="L28" s="262">
        <f>VLOOKUP(K28,PENTPOF,2)</f>
        <v>19</v>
      </c>
      <c r="M28" s="496">
        <v>5.35</v>
      </c>
      <c r="N28" s="265">
        <f t="shared" si="1"/>
        <v>13</v>
      </c>
      <c r="O28" s="382">
        <v>19</v>
      </c>
      <c r="P28" s="435">
        <f t="shared" si="2"/>
        <v>41</v>
      </c>
      <c r="Q28" s="436" t="s">
        <v>51</v>
      </c>
    </row>
    <row r="29" spans="1:17" ht="15.75" customHeight="1" x14ac:dyDescent="0.2">
      <c r="A29" s="490" t="s">
        <v>178</v>
      </c>
      <c r="B29" s="484" t="s">
        <v>426</v>
      </c>
      <c r="C29" s="490" t="s">
        <v>174</v>
      </c>
      <c r="D29" s="491" t="s">
        <v>89</v>
      </c>
      <c r="E29" s="495">
        <v>5.78</v>
      </c>
      <c r="F29" s="48">
        <f>VLOOKUP(E29*(-1),VITPOF,2)</f>
        <v>11</v>
      </c>
      <c r="G29" s="495" t="s">
        <v>82</v>
      </c>
      <c r="H29" s="48">
        <v>0</v>
      </c>
      <c r="I29" s="459">
        <v>0.98</v>
      </c>
      <c r="J29" s="262">
        <f>VLOOKUP(I29,HAUTPOF,2)</f>
        <v>13</v>
      </c>
      <c r="K29" s="459" t="s">
        <v>82</v>
      </c>
      <c r="L29" s="262">
        <v>0</v>
      </c>
      <c r="M29" s="496">
        <v>5.6</v>
      </c>
      <c r="N29" s="265">
        <f t="shared" si="1"/>
        <v>14</v>
      </c>
      <c r="O29" s="382">
        <v>20</v>
      </c>
      <c r="P29" s="435">
        <f t="shared" si="2"/>
        <v>38</v>
      </c>
      <c r="Q29" s="436" t="s">
        <v>51</v>
      </c>
    </row>
    <row r="30" spans="1:17" ht="15.75" customHeight="1" x14ac:dyDescent="0.2">
      <c r="A30" s="490" t="s">
        <v>341</v>
      </c>
      <c r="B30" s="484" t="s">
        <v>283</v>
      </c>
      <c r="C30" s="490" t="s">
        <v>312</v>
      </c>
      <c r="D30" s="491" t="s">
        <v>87</v>
      </c>
      <c r="E30" s="495" t="s">
        <v>82</v>
      </c>
      <c r="F30" s="48">
        <v>0</v>
      </c>
      <c r="G30" s="495">
        <v>7.5</v>
      </c>
      <c r="H30" s="48">
        <f>VLOOKUP(G30*(-1),HAIESPOF,2)</f>
        <v>13</v>
      </c>
      <c r="I30" s="459" t="s">
        <v>82</v>
      </c>
      <c r="J30" s="262">
        <v>0</v>
      </c>
      <c r="K30" s="459">
        <v>7.6</v>
      </c>
      <c r="L30" s="262">
        <f>VLOOKUP(K30,PENTPOF,2)</f>
        <v>14</v>
      </c>
      <c r="M30" s="496">
        <v>4.45</v>
      </c>
      <c r="N30" s="265">
        <f t="shared" si="1"/>
        <v>9</v>
      </c>
      <c r="O30" s="382">
        <v>21</v>
      </c>
      <c r="P30" s="435">
        <f t="shared" si="2"/>
        <v>36</v>
      </c>
      <c r="Q30" s="436" t="s">
        <v>51</v>
      </c>
    </row>
    <row r="31" spans="1:17" ht="15.75" customHeight="1" x14ac:dyDescent="0.2">
      <c r="A31" s="490" t="s">
        <v>175</v>
      </c>
      <c r="B31" s="484" t="s">
        <v>168</v>
      </c>
      <c r="C31" s="490" t="s">
        <v>169</v>
      </c>
      <c r="D31" s="491" t="s">
        <v>89</v>
      </c>
      <c r="E31" s="495" t="s">
        <v>82</v>
      </c>
      <c r="F31" s="48">
        <v>0</v>
      </c>
      <c r="G31" s="495">
        <v>6.7</v>
      </c>
      <c r="H31" s="48">
        <f>VLOOKUP(G31*(-1),HAIESPOF,2)</f>
        <v>20</v>
      </c>
      <c r="I31" s="459">
        <v>0.9</v>
      </c>
      <c r="J31" s="262">
        <f>VLOOKUP(I31,HAUTPOF,2)</f>
        <v>7</v>
      </c>
      <c r="K31" s="459" t="s">
        <v>82</v>
      </c>
      <c r="L31" s="262">
        <v>0</v>
      </c>
      <c r="M31" s="496">
        <v>4.05</v>
      </c>
      <c r="N31" s="265">
        <f t="shared" si="1"/>
        <v>8</v>
      </c>
      <c r="O31" s="382">
        <v>22</v>
      </c>
      <c r="P31" s="435">
        <f t="shared" si="2"/>
        <v>35</v>
      </c>
      <c r="Q31" s="436" t="s">
        <v>51</v>
      </c>
    </row>
    <row r="32" spans="1:17" ht="15.75" customHeight="1" x14ac:dyDescent="0.2">
      <c r="A32" s="490" t="s">
        <v>347</v>
      </c>
      <c r="B32" s="484" t="s">
        <v>322</v>
      </c>
      <c r="C32" s="490" t="s">
        <v>102</v>
      </c>
      <c r="D32" s="491" t="s">
        <v>87</v>
      </c>
      <c r="E32" s="495" t="s">
        <v>82</v>
      </c>
      <c r="F32" s="48">
        <v>0</v>
      </c>
      <c r="G32" s="495">
        <v>7.5</v>
      </c>
      <c r="H32" s="48">
        <f>VLOOKUP(G32*(-1),HAIESPOF,2)</f>
        <v>13</v>
      </c>
      <c r="I32" s="459" t="s">
        <v>82</v>
      </c>
      <c r="J32" s="262">
        <v>0</v>
      </c>
      <c r="K32" s="459">
        <v>7.1</v>
      </c>
      <c r="L32" s="262">
        <f>VLOOKUP(K32,PENTPOF,2)</f>
        <v>12</v>
      </c>
      <c r="M32" s="496">
        <v>3.65</v>
      </c>
      <c r="N32" s="265">
        <f t="shared" si="1"/>
        <v>6</v>
      </c>
      <c r="O32" s="382">
        <v>23</v>
      </c>
      <c r="P32" s="435">
        <f t="shared" si="2"/>
        <v>31</v>
      </c>
      <c r="Q32" s="436" t="s">
        <v>51</v>
      </c>
    </row>
    <row r="33" spans="1:18" ht="15.75" customHeight="1" x14ac:dyDescent="0.2">
      <c r="A33" s="490" t="s">
        <v>177</v>
      </c>
      <c r="B33" s="492" t="s">
        <v>172</v>
      </c>
      <c r="C33" s="490" t="s">
        <v>173</v>
      </c>
      <c r="D33" s="491" t="s">
        <v>89</v>
      </c>
      <c r="E33" s="495">
        <v>6.25</v>
      </c>
      <c r="F33" s="48">
        <f>VLOOKUP(E33*(-1),VITPOF,2)</f>
        <v>6</v>
      </c>
      <c r="G33" s="495" t="s">
        <v>82</v>
      </c>
      <c r="H33" s="48">
        <v>0</v>
      </c>
      <c r="I33" s="459" t="s">
        <v>82</v>
      </c>
      <c r="J33" s="262">
        <v>0</v>
      </c>
      <c r="K33" s="459">
        <v>7.7</v>
      </c>
      <c r="L33" s="262">
        <f>VLOOKUP(K33,PENTPOF,2)</f>
        <v>15</v>
      </c>
      <c r="M33" s="496">
        <v>4.3</v>
      </c>
      <c r="N33" s="265">
        <f t="shared" si="1"/>
        <v>9</v>
      </c>
      <c r="O33" s="382">
        <v>24</v>
      </c>
      <c r="P33" s="435">
        <f t="shared" si="2"/>
        <v>30</v>
      </c>
      <c r="Q33" s="436" t="s">
        <v>51</v>
      </c>
    </row>
    <row r="34" spans="1:18" ht="15.75" customHeight="1" x14ac:dyDescent="0.2">
      <c r="A34" s="490" t="s">
        <v>357</v>
      </c>
      <c r="B34" s="484" t="s">
        <v>270</v>
      </c>
      <c r="C34" s="490" t="s">
        <v>193</v>
      </c>
      <c r="D34" s="491" t="s">
        <v>87</v>
      </c>
      <c r="E34" s="495">
        <v>6.1</v>
      </c>
      <c r="F34" s="48">
        <f>VLOOKUP(E34*(-1),VITPOF,2)</f>
        <v>8</v>
      </c>
      <c r="G34" s="495" t="s">
        <v>82</v>
      </c>
      <c r="H34" s="48">
        <v>0</v>
      </c>
      <c r="I34" s="459">
        <v>0.86</v>
      </c>
      <c r="J34" s="262">
        <f>VLOOKUP(I34,HAUTPOF,2)</f>
        <v>7</v>
      </c>
      <c r="K34" s="459" t="s">
        <v>82</v>
      </c>
      <c r="L34" s="262">
        <v>0</v>
      </c>
      <c r="M34" s="496">
        <v>5.0999999999999996</v>
      </c>
      <c r="N34" s="265">
        <f t="shared" si="1"/>
        <v>12</v>
      </c>
      <c r="O34" s="382">
        <v>25</v>
      </c>
      <c r="P34" s="435">
        <f t="shared" si="2"/>
        <v>27</v>
      </c>
      <c r="Q34" s="436" t="s">
        <v>51</v>
      </c>
    </row>
    <row r="35" spans="1:18" ht="15.75" customHeight="1" x14ac:dyDescent="0.2">
      <c r="A35" s="490" t="s">
        <v>344</v>
      </c>
      <c r="B35" s="484" t="s">
        <v>316</v>
      </c>
      <c r="C35" s="490" t="s">
        <v>317</v>
      </c>
      <c r="D35" s="491" t="s">
        <v>87</v>
      </c>
      <c r="E35" s="495">
        <v>5.7</v>
      </c>
      <c r="F35" s="48">
        <f>VLOOKUP(E35*(-1),VITPOF,2)</f>
        <v>13</v>
      </c>
      <c r="G35" s="495" t="s">
        <v>82</v>
      </c>
      <c r="H35" s="48">
        <v>0</v>
      </c>
      <c r="I35" s="459" t="s">
        <v>82</v>
      </c>
      <c r="J35" s="262">
        <v>0</v>
      </c>
      <c r="K35" s="459">
        <v>6.5</v>
      </c>
      <c r="L35" s="262">
        <f>VLOOKUP(K35,PENTPOF,2)</f>
        <v>9</v>
      </c>
      <c r="M35" s="496">
        <v>3</v>
      </c>
      <c r="N35" s="265">
        <f t="shared" si="1"/>
        <v>4</v>
      </c>
      <c r="O35" s="382">
        <v>26</v>
      </c>
      <c r="P35" s="435">
        <f t="shared" si="2"/>
        <v>26</v>
      </c>
      <c r="Q35" s="436" t="s">
        <v>51</v>
      </c>
    </row>
    <row r="36" spans="1:18" ht="15.75" customHeight="1" x14ac:dyDescent="0.2">
      <c r="A36" s="490" t="s">
        <v>176</v>
      </c>
      <c r="B36" s="484" t="s">
        <v>170</v>
      </c>
      <c r="C36" s="490" t="s">
        <v>171</v>
      </c>
      <c r="D36" s="491" t="s">
        <v>89</v>
      </c>
      <c r="E36" s="495">
        <v>6.5</v>
      </c>
      <c r="F36" s="48">
        <f>VLOOKUP(E36*(-1),VITPOF,2)</f>
        <v>5</v>
      </c>
      <c r="G36" s="495" t="s">
        <v>82</v>
      </c>
      <c r="H36" s="48">
        <v>0</v>
      </c>
      <c r="I36" s="459" t="s">
        <v>82</v>
      </c>
      <c r="J36" s="262">
        <v>0</v>
      </c>
      <c r="K36" s="459">
        <v>7.3</v>
      </c>
      <c r="L36" s="262">
        <f>VLOOKUP(K36,PENTPOF,2)</f>
        <v>13</v>
      </c>
      <c r="M36" s="496">
        <v>4.1500000000000004</v>
      </c>
      <c r="N36" s="265">
        <f t="shared" si="1"/>
        <v>8</v>
      </c>
      <c r="O36" s="382">
        <v>26</v>
      </c>
      <c r="P36" s="435">
        <f t="shared" si="2"/>
        <v>26</v>
      </c>
      <c r="Q36" s="436" t="s">
        <v>51</v>
      </c>
      <c r="R36" s="216"/>
    </row>
    <row r="37" spans="1:18" ht="15.75" customHeight="1" x14ac:dyDescent="0.2">
      <c r="A37" s="490">
        <v>2515493</v>
      </c>
      <c r="B37" s="484" t="s">
        <v>420</v>
      </c>
      <c r="C37" s="490" t="s">
        <v>421</v>
      </c>
      <c r="D37" s="491" t="s">
        <v>90</v>
      </c>
      <c r="E37" s="495">
        <v>5.99</v>
      </c>
      <c r="F37" s="48">
        <f>VLOOKUP(E37*(-1),VITPOF,2)</f>
        <v>9</v>
      </c>
      <c r="G37" s="495" t="s">
        <v>82</v>
      </c>
      <c r="H37" s="48">
        <v>0</v>
      </c>
      <c r="I37" s="459" t="s">
        <v>82</v>
      </c>
      <c r="J37" s="262">
        <v>0</v>
      </c>
      <c r="K37" s="459">
        <v>6.95</v>
      </c>
      <c r="L37" s="262">
        <f>VLOOKUP(K37,PENTPOF,2)</f>
        <v>11</v>
      </c>
      <c r="M37" s="496">
        <v>3.15</v>
      </c>
      <c r="N37" s="265">
        <f t="shared" si="1"/>
        <v>4</v>
      </c>
      <c r="O37" s="382">
        <v>28</v>
      </c>
      <c r="P37" s="435">
        <f t="shared" si="2"/>
        <v>24</v>
      </c>
      <c r="Q37" s="436" t="s">
        <v>51</v>
      </c>
    </row>
    <row r="38" spans="1:18" ht="15.75" customHeight="1" x14ac:dyDescent="0.2">
      <c r="A38" s="490" t="s">
        <v>353</v>
      </c>
      <c r="B38" s="484" t="s">
        <v>292</v>
      </c>
      <c r="C38" s="490" t="s">
        <v>330</v>
      </c>
      <c r="D38" s="491" t="s">
        <v>87</v>
      </c>
      <c r="E38" s="495" t="s">
        <v>82</v>
      </c>
      <c r="F38" s="48">
        <v>0</v>
      </c>
      <c r="G38" s="495">
        <v>7.96</v>
      </c>
      <c r="H38" s="48">
        <f>VLOOKUP(G38*(-1),HAIESPOF,2)</f>
        <v>9</v>
      </c>
      <c r="I38" s="459" t="s">
        <v>82</v>
      </c>
      <c r="J38" s="262">
        <v>1</v>
      </c>
      <c r="K38" s="459"/>
      <c r="L38" s="262">
        <v>0</v>
      </c>
      <c r="M38" s="496">
        <v>4.5</v>
      </c>
      <c r="N38" s="265">
        <f t="shared" si="1"/>
        <v>10</v>
      </c>
      <c r="O38" s="382">
        <v>29</v>
      </c>
      <c r="P38" s="435">
        <f t="shared" si="2"/>
        <v>20</v>
      </c>
      <c r="Q38" s="436" t="s">
        <v>51</v>
      </c>
    </row>
    <row r="45" spans="1:18" ht="12.75" x14ac:dyDescent="0.2">
      <c r="A45" s="468"/>
      <c r="B45" s="469"/>
      <c r="C45" s="469"/>
      <c r="D45" s="462"/>
    </row>
    <row r="46" spans="1:18" ht="12.75" x14ac:dyDescent="0.2">
      <c r="A46" s="460"/>
      <c r="B46" s="461"/>
      <c r="C46" s="461"/>
      <c r="D46" s="462"/>
    </row>
    <row r="47" spans="1:18" ht="12.75" x14ac:dyDescent="0.2">
      <c r="A47" s="460"/>
      <c r="B47" s="461"/>
      <c r="C47" s="461"/>
      <c r="D47" s="462"/>
    </row>
    <row r="48" spans="1:18" ht="12.75" x14ac:dyDescent="0.2">
      <c r="A48" s="460"/>
      <c r="B48" s="461"/>
      <c r="C48" s="461"/>
      <c r="D48" s="462"/>
    </row>
    <row r="49" spans="1:4" ht="12.75" x14ac:dyDescent="0.2">
      <c r="A49" s="460"/>
      <c r="B49" s="461"/>
      <c r="C49" s="461"/>
      <c r="D49" s="462"/>
    </row>
    <row r="50" spans="1:4" ht="12.75" x14ac:dyDescent="0.2">
      <c r="A50" s="460"/>
      <c r="B50" s="461"/>
      <c r="C50" s="461"/>
      <c r="D50" s="462"/>
    </row>
    <row r="51" spans="1:4" ht="12.75" x14ac:dyDescent="0.2">
      <c r="A51" s="460"/>
      <c r="B51" s="461"/>
      <c r="C51" s="461"/>
      <c r="D51" s="462"/>
    </row>
    <row r="52" spans="1:4" ht="12.75" x14ac:dyDescent="0.2">
      <c r="A52" s="460"/>
      <c r="B52" s="461"/>
      <c r="C52" s="461"/>
      <c r="D52" s="462"/>
    </row>
    <row r="53" spans="1:4" ht="12.75" x14ac:dyDescent="0.2">
      <c r="A53" s="460"/>
      <c r="B53" s="461"/>
      <c r="C53" s="461"/>
      <c r="D53" s="462"/>
    </row>
    <row r="54" spans="1:4" ht="12.75" x14ac:dyDescent="0.2">
      <c r="A54" s="460"/>
      <c r="B54" s="461"/>
      <c r="C54" s="461"/>
      <c r="D54" s="462"/>
    </row>
    <row r="55" spans="1:4" ht="12.75" x14ac:dyDescent="0.2">
      <c r="A55" s="460"/>
      <c r="B55" s="461"/>
      <c r="C55" s="461"/>
      <c r="D55" s="462"/>
    </row>
    <row r="56" spans="1:4" ht="12.75" x14ac:dyDescent="0.2">
      <c r="A56" s="460"/>
      <c r="B56" s="461"/>
      <c r="C56" s="461"/>
      <c r="D56" s="462"/>
    </row>
    <row r="57" spans="1:4" ht="12.75" x14ac:dyDescent="0.2">
      <c r="A57" s="460"/>
      <c r="B57" s="461"/>
      <c r="C57" s="461"/>
      <c r="D57" s="462"/>
    </row>
    <row r="58" spans="1:4" ht="12.75" x14ac:dyDescent="0.2">
      <c r="A58" s="460"/>
      <c r="B58" s="461"/>
      <c r="C58" s="461"/>
      <c r="D58" s="462"/>
    </row>
    <row r="59" spans="1:4" ht="12.75" x14ac:dyDescent="0.2">
      <c r="A59" s="460"/>
      <c r="B59" s="461"/>
      <c r="C59" s="461"/>
      <c r="D59" s="462"/>
    </row>
    <row r="60" spans="1:4" ht="12.75" x14ac:dyDescent="0.2">
      <c r="A60" s="460"/>
      <c r="B60" s="461"/>
      <c r="C60" s="461"/>
      <c r="D60" s="462"/>
    </row>
    <row r="61" spans="1:4" ht="12.75" x14ac:dyDescent="0.2">
      <c r="A61" s="460"/>
      <c r="B61" s="461"/>
      <c r="C61" s="461"/>
      <c r="D61" s="462"/>
    </row>
    <row r="62" spans="1:4" ht="12.75" x14ac:dyDescent="0.2">
      <c r="A62" s="460"/>
      <c r="B62" s="461"/>
      <c r="C62" s="461"/>
      <c r="D62" s="462"/>
    </row>
    <row r="63" spans="1:4" ht="12.75" x14ac:dyDescent="0.2">
      <c r="A63" s="460"/>
      <c r="B63" s="461"/>
      <c r="C63" s="461"/>
      <c r="D63" s="462"/>
    </row>
    <row r="64" spans="1:4" ht="12.75" x14ac:dyDescent="0.2">
      <c r="A64" s="460"/>
      <c r="B64" s="461"/>
      <c r="C64" s="461"/>
      <c r="D64" s="462"/>
    </row>
    <row r="65" spans="1:4" ht="12.75" x14ac:dyDescent="0.2">
      <c r="A65" s="460"/>
      <c r="B65" s="461"/>
      <c r="C65" s="461"/>
      <c r="D65" s="462"/>
    </row>
    <row r="66" spans="1:4" ht="12.75" x14ac:dyDescent="0.2">
      <c r="A66" s="460"/>
      <c r="B66" s="461"/>
      <c r="C66" s="461"/>
      <c r="D66" s="462"/>
    </row>
    <row r="67" spans="1:4" ht="12.75" x14ac:dyDescent="0.2">
      <c r="A67" s="460"/>
      <c r="B67" s="461"/>
      <c r="C67" s="461"/>
      <c r="D67" s="462"/>
    </row>
    <row r="68" spans="1:4" ht="12.75" x14ac:dyDescent="0.2">
      <c r="A68" s="460"/>
      <c r="B68" s="461"/>
      <c r="C68" s="461"/>
      <c r="D68" s="462"/>
    </row>
    <row r="69" spans="1:4" ht="12.75" x14ac:dyDescent="0.2">
      <c r="A69" s="460"/>
      <c r="B69" s="461"/>
      <c r="C69" s="461"/>
      <c r="D69" s="462"/>
    </row>
    <row r="70" spans="1:4" ht="12.75" x14ac:dyDescent="0.2">
      <c r="A70" s="460"/>
      <c r="B70" s="461"/>
      <c r="C70" s="461"/>
      <c r="D70" s="462"/>
    </row>
    <row r="71" spans="1:4" ht="12.75" x14ac:dyDescent="0.2">
      <c r="A71" s="460"/>
      <c r="B71" s="461"/>
      <c r="C71" s="461"/>
      <c r="D71" s="462"/>
    </row>
    <row r="72" spans="1:4" ht="12.75" x14ac:dyDescent="0.2">
      <c r="A72" s="460"/>
      <c r="B72" s="461"/>
      <c r="C72" s="461"/>
      <c r="D72" s="462"/>
    </row>
    <row r="73" spans="1:4" ht="12.75" x14ac:dyDescent="0.2">
      <c r="A73" s="460"/>
      <c r="B73" s="461"/>
      <c r="C73" s="461"/>
      <c r="D73" s="462"/>
    </row>
    <row r="74" spans="1:4" ht="12.75" x14ac:dyDescent="0.2">
      <c r="A74" s="460"/>
      <c r="B74" s="461"/>
      <c r="C74" s="461"/>
      <c r="D74" s="462"/>
    </row>
    <row r="75" spans="1:4" ht="12.75" x14ac:dyDescent="0.2">
      <c r="A75" s="460"/>
      <c r="B75" s="461"/>
      <c r="C75" s="461"/>
      <c r="D75" s="462"/>
    </row>
    <row r="76" spans="1:4" ht="12.75" x14ac:dyDescent="0.2">
      <c r="A76" s="460"/>
      <c r="B76" s="467"/>
      <c r="C76" s="464"/>
      <c r="D76" s="462"/>
    </row>
  </sheetData>
  <sortState ref="A10:Y38">
    <sortCondition descending="1" ref="P10:P38"/>
  </sortState>
  <mergeCells count="5">
    <mergeCell ref="I6:K6"/>
    <mergeCell ref="D6:G6"/>
    <mergeCell ref="D2:L2"/>
    <mergeCell ref="D3:L3"/>
    <mergeCell ref="D4:K4"/>
  </mergeCells>
  <phoneticPr fontId="25" type="noConversion"/>
  <printOptions horizontalCentered="1" gridLines="1"/>
  <pageMargins left="0" right="0" top="0.2" bottom="0.2" header="0.51" footer="0.51"/>
  <pageSetup paperSize="9" scale="80" fitToHeight="0" orientation="portrait" horizontalDpi="300" verticalDpi="300" r:id="rId1"/>
  <headerFooter alignWithMargins="0">
    <oddFooter xml:space="preserve">&amp;C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R55"/>
  <sheetViews>
    <sheetView zoomScale="110" zoomScaleNormal="110" workbookViewId="0">
      <pane ySplit="9" topLeftCell="A10" activePane="bottomLeft" state="frozen"/>
      <selection activeCell="S4" sqref="S4"/>
      <selection pane="bottomLeft" activeCell="S1" sqref="S1:Y1048576"/>
    </sheetView>
  </sheetViews>
  <sheetFormatPr baseColWidth="10" defaultColWidth="11.42578125" defaultRowHeight="12" x14ac:dyDescent="0.2"/>
  <cols>
    <col min="1" max="1" width="9.7109375" style="8" bestFit="1" customWidth="1"/>
    <col min="2" max="2" width="29" style="8" bestFit="1" customWidth="1"/>
    <col min="3" max="3" width="18" style="8" bestFit="1" customWidth="1"/>
    <col min="4" max="4" width="7.7109375" style="8" bestFit="1" customWidth="1"/>
    <col min="5" max="5" width="5.7109375" style="7" customWidth="1"/>
    <col min="6" max="6" width="3.7109375" style="8" customWidth="1"/>
    <col min="7" max="7" width="5.7109375" style="7" customWidth="1"/>
    <col min="8" max="8" width="3.7109375" style="8" customWidth="1"/>
    <col min="9" max="9" width="5.7109375" style="9" customWidth="1"/>
    <col min="10" max="10" width="3.7109375" style="8" customWidth="1"/>
    <col min="11" max="11" width="5.7109375" style="9" customWidth="1"/>
    <col min="12" max="12" width="3.7109375" style="8" customWidth="1"/>
    <col min="13" max="13" width="5.7109375" style="9" customWidth="1"/>
    <col min="14" max="14" width="3.7109375" style="8" customWidth="1"/>
    <col min="15" max="15" width="5.42578125" style="8" bestFit="1" customWidth="1"/>
    <col min="16" max="16" width="5.7109375" style="10" customWidth="1"/>
    <col min="17" max="17" width="4.42578125" style="8" customWidth="1"/>
    <col min="18" max="18" width="4.42578125" style="6" customWidth="1"/>
    <col min="19" max="16384" width="11.42578125" style="6"/>
  </cols>
  <sheetData>
    <row r="1" spans="1:18" s="11" customFormat="1" ht="15" customHeight="1" x14ac:dyDescent="0.2">
      <c r="A1" s="267"/>
      <c r="B1" s="15"/>
      <c r="C1" s="15"/>
      <c r="D1" s="15"/>
      <c r="E1" s="14"/>
      <c r="F1" s="15"/>
      <c r="G1" s="14"/>
      <c r="H1" s="15"/>
      <c r="I1" s="16"/>
      <c r="J1" s="15"/>
      <c r="K1" s="17"/>
      <c r="L1" s="15"/>
      <c r="M1" s="16"/>
      <c r="N1" s="18"/>
      <c r="O1" s="15"/>
      <c r="P1" s="19"/>
      <c r="Q1" s="8"/>
    </row>
    <row r="2" spans="1:18" s="26" customFormat="1" ht="20.100000000000001" customHeight="1" x14ac:dyDescent="0.25">
      <c r="A2" s="268"/>
      <c r="B2" s="269"/>
      <c r="C2" s="458"/>
      <c r="D2" s="520" t="s">
        <v>96</v>
      </c>
      <c r="E2" s="520"/>
      <c r="F2" s="520"/>
      <c r="G2" s="520"/>
      <c r="H2" s="520"/>
      <c r="I2" s="520"/>
      <c r="J2" s="520"/>
      <c r="K2" s="520"/>
      <c r="L2" s="520"/>
      <c r="M2" s="179"/>
      <c r="N2" s="180"/>
      <c r="O2" s="269"/>
      <c r="P2" s="35"/>
      <c r="Q2" s="257"/>
    </row>
    <row r="3" spans="1:18" s="26" customFormat="1" ht="20.100000000000001" customHeight="1" x14ac:dyDescent="0.25">
      <c r="A3" s="268"/>
      <c r="B3" s="269"/>
      <c r="C3" s="269"/>
      <c r="D3" s="521" t="s">
        <v>85</v>
      </c>
      <c r="E3" s="521"/>
      <c r="F3" s="521"/>
      <c r="G3" s="521"/>
      <c r="H3" s="521"/>
      <c r="I3" s="521"/>
      <c r="J3" s="521"/>
      <c r="K3" s="521"/>
      <c r="L3" s="521"/>
      <c r="M3" s="179"/>
      <c r="N3" s="180"/>
      <c r="O3" s="269"/>
      <c r="P3" s="35"/>
      <c r="Q3" s="257"/>
    </row>
    <row r="4" spans="1:18" s="26" customFormat="1" ht="20.100000000000001" customHeight="1" x14ac:dyDescent="0.25">
      <c r="A4" s="268"/>
      <c r="B4" s="32"/>
      <c r="C4" s="32"/>
      <c r="D4" s="522" t="s">
        <v>97</v>
      </c>
      <c r="E4" s="522"/>
      <c r="F4" s="522"/>
      <c r="G4" s="522"/>
      <c r="H4" s="522"/>
      <c r="I4" s="522"/>
      <c r="J4" s="522"/>
      <c r="K4" s="522"/>
      <c r="L4" s="258"/>
      <c r="M4" s="31"/>
      <c r="N4" s="34"/>
      <c r="O4" s="32"/>
      <c r="P4" s="35"/>
      <c r="Q4" s="257"/>
    </row>
    <row r="5" spans="1:18" s="26" customFormat="1" ht="20.100000000000001" customHeight="1" x14ac:dyDescent="0.25">
      <c r="A5" s="268"/>
      <c r="B5" s="269"/>
      <c r="C5" s="269"/>
      <c r="D5" s="269"/>
      <c r="E5" s="270"/>
      <c r="F5" s="269"/>
      <c r="G5" s="270"/>
      <c r="H5" s="269"/>
      <c r="I5" s="179"/>
      <c r="J5" s="269"/>
      <c r="K5" s="271"/>
      <c r="L5" s="269"/>
      <c r="M5" s="179"/>
      <c r="N5" s="180"/>
      <c r="O5" s="269"/>
      <c r="P5" s="35"/>
      <c r="Q5" s="257"/>
    </row>
    <row r="6" spans="1:18" s="26" customFormat="1" ht="15" customHeight="1" x14ac:dyDescent="0.25">
      <c r="A6" s="268"/>
      <c r="B6" s="269"/>
      <c r="C6" s="269"/>
      <c r="D6" s="526" t="s">
        <v>59</v>
      </c>
      <c r="E6" s="526"/>
      <c r="F6" s="526"/>
      <c r="G6" s="526"/>
      <c r="H6" s="269"/>
      <c r="I6" s="527"/>
      <c r="J6" s="527"/>
      <c r="K6" s="527"/>
      <c r="L6" s="269"/>
      <c r="M6" s="179"/>
      <c r="N6" s="180"/>
      <c r="O6" s="269"/>
      <c r="P6" s="35"/>
      <c r="Q6" s="257"/>
    </row>
    <row r="7" spans="1:18" s="11" customFormat="1" ht="15" customHeight="1" x14ac:dyDescent="0.2">
      <c r="A7" s="272"/>
      <c r="B7" s="38"/>
      <c r="C7" s="38"/>
      <c r="D7" s="38"/>
      <c r="E7" s="37"/>
      <c r="F7" s="38"/>
      <c r="G7" s="37"/>
      <c r="H7" s="38"/>
      <c r="I7" s="39"/>
      <c r="J7" s="38"/>
      <c r="K7" s="40"/>
      <c r="L7" s="38"/>
      <c r="M7" s="39"/>
      <c r="N7" s="41"/>
      <c r="O7" s="38"/>
      <c r="P7" s="42"/>
      <c r="Q7" s="8"/>
    </row>
    <row r="8" spans="1:18" s="11" customFormat="1" ht="6.75" customHeight="1" x14ac:dyDescent="0.2">
      <c r="A8" s="273"/>
      <c r="B8" s="183"/>
      <c r="C8" s="183"/>
      <c r="D8" s="183"/>
      <c r="E8" s="182"/>
      <c r="F8" s="183"/>
      <c r="G8" s="182"/>
      <c r="H8" s="183"/>
      <c r="I8" s="274"/>
      <c r="J8" s="183"/>
      <c r="K8" s="275"/>
      <c r="L8" s="183"/>
      <c r="M8" s="274"/>
      <c r="N8" s="184"/>
      <c r="O8" s="183"/>
      <c r="P8" s="195"/>
      <c r="Q8" s="276"/>
    </row>
    <row r="9" spans="1:18" ht="15.75" customHeight="1" x14ac:dyDescent="0.2">
      <c r="A9" s="44" t="s">
        <v>13</v>
      </c>
      <c r="B9" s="455" t="s">
        <v>60</v>
      </c>
      <c r="C9" s="44" t="s">
        <v>11</v>
      </c>
      <c r="D9" s="44" t="s">
        <v>12</v>
      </c>
      <c r="E9" s="45" t="s">
        <v>14</v>
      </c>
      <c r="F9" s="51" t="s">
        <v>15</v>
      </c>
      <c r="G9" s="45" t="s">
        <v>16</v>
      </c>
      <c r="H9" s="51" t="s">
        <v>15</v>
      </c>
      <c r="I9" s="259" t="s">
        <v>17</v>
      </c>
      <c r="J9" s="260" t="s">
        <v>15</v>
      </c>
      <c r="K9" s="259" t="s">
        <v>18</v>
      </c>
      <c r="L9" s="260" t="s">
        <v>15</v>
      </c>
      <c r="M9" s="263" t="s">
        <v>19</v>
      </c>
      <c r="N9" s="264" t="s">
        <v>15</v>
      </c>
      <c r="O9" s="46" t="s">
        <v>57</v>
      </c>
      <c r="P9" s="47" t="s">
        <v>20</v>
      </c>
      <c r="Q9" s="44" t="s">
        <v>21</v>
      </c>
    </row>
    <row r="10" spans="1:18" s="187" customFormat="1" ht="15.75" customHeight="1" x14ac:dyDescent="0.2">
      <c r="A10" s="490" t="s">
        <v>382</v>
      </c>
      <c r="B10" s="484" t="s">
        <v>363</v>
      </c>
      <c r="C10" s="490" t="s">
        <v>364</v>
      </c>
      <c r="D10" s="494" t="s">
        <v>87</v>
      </c>
      <c r="E10" s="495">
        <v>4.9000000000000004</v>
      </c>
      <c r="F10" s="48">
        <f>VLOOKUP(E10*(-1),VIT,2)</f>
        <v>19</v>
      </c>
      <c r="G10" s="495" t="s">
        <v>82</v>
      </c>
      <c r="H10" s="48">
        <v>0</v>
      </c>
      <c r="I10" s="459" t="s">
        <v>82</v>
      </c>
      <c r="J10" s="262">
        <v>0</v>
      </c>
      <c r="K10" s="459">
        <v>10.9</v>
      </c>
      <c r="L10" s="262">
        <f>VLOOKUP(K10,PENT,2)</f>
        <v>26</v>
      </c>
      <c r="M10" s="496">
        <v>8</v>
      </c>
      <c r="N10" s="265">
        <f t="shared" ref="N10:N36" si="0">VLOOKUP(M10,MB,2)</f>
        <v>19</v>
      </c>
      <c r="O10" s="382">
        <v>1</v>
      </c>
      <c r="P10" s="185">
        <f t="shared" ref="P10:P36" si="1">F10+H10+J10+L10+N10</f>
        <v>64</v>
      </c>
      <c r="Q10" s="266" t="s">
        <v>52</v>
      </c>
      <c r="R10" s="52"/>
    </row>
    <row r="11" spans="1:18" ht="15.75" customHeight="1" x14ac:dyDescent="0.2">
      <c r="A11" s="490" t="s">
        <v>384</v>
      </c>
      <c r="B11" s="484" t="s">
        <v>367</v>
      </c>
      <c r="C11" s="490" t="s">
        <v>207</v>
      </c>
      <c r="D11" s="494" t="s">
        <v>87</v>
      </c>
      <c r="E11" s="495" t="s">
        <v>82</v>
      </c>
      <c r="F11" s="48">
        <v>0</v>
      </c>
      <c r="G11" s="495">
        <v>5.85</v>
      </c>
      <c r="H11" s="48">
        <f>VLOOKUP(G11*(-1),HAIES,2)</f>
        <v>23</v>
      </c>
      <c r="I11" s="459" t="s">
        <v>82</v>
      </c>
      <c r="J11" s="262">
        <v>0</v>
      </c>
      <c r="K11" s="459">
        <v>10</v>
      </c>
      <c r="L11" s="262">
        <f>VLOOKUP(K11,PENT,2)</f>
        <v>21</v>
      </c>
      <c r="M11" s="496">
        <v>7.95</v>
      </c>
      <c r="N11" s="265">
        <f t="shared" si="0"/>
        <v>18</v>
      </c>
      <c r="O11" s="382">
        <v>2</v>
      </c>
      <c r="P11" s="185">
        <f t="shared" si="1"/>
        <v>62</v>
      </c>
      <c r="Q11" s="266" t="s">
        <v>52</v>
      </c>
      <c r="R11" s="216"/>
    </row>
    <row r="12" spans="1:18" ht="15.75" customHeight="1" x14ac:dyDescent="0.2">
      <c r="A12" s="490" t="s">
        <v>189</v>
      </c>
      <c r="B12" s="484" t="s">
        <v>182</v>
      </c>
      <c r="C12" s="490" t="s">
        <v>183</v>
      </c>
      <c r="D12" s="491" t="s">
        <v>89</v>
      </c>
      <c r="E12" s="495">
        <v>5.0999999999999996</v>
      </c>
      <c r="F12" s="48">
        <f>VLOOKUP(E12*(-1),VIT,2)</f>
        <v>16</v>
      </c>
      <c r="G12" s="495" t="s">
        <v>82</v>
      </c>
      <c r="H12" s="48">
        <v>0</v>
      </c>
      <c r="I12" s="459" t="s">
        <v>82</v>
      </c>
      <c r="J12" s="262">
        <v>0</v>
      </c>
      <c r="K12" s="459">
        <v>10.199999999999999</v>
      </c>
      <c r="L12" s="262">
        <f>VLOOKUP(K12,PENT,2)</f>
        <v>22</v>
      </c>
      <c r="M12" s="496">
        <v>7</v>
      </c>
      <c r="N12" s="265">
        <f t="shared" si="0"/>
        <v>15</v>
      </c>
      <c r="O12" s="382">
        <v>3</v>
      </c>
      <c r="P12" s="185">
        <f t="shared" si="1"/>
        <v>53</v>
      </c>
      <c r="Q12" s="266" t="s">
        <v>52</v>
      </c>
      <c r="R12" s="216"/>
    </row>
    <row r="13" spans="1:18" ht="15.75" customHeight="1" x14ac:dyDescent="0.2">
      <c r="A13" s="490" t="s">
        <v>392</v>
      </c>
      <c r="B13" s="484" t="s">
        <v>379</v>
      </c>
      <c r="C13" s="490" t="s">
        <v>380</v>
      </c>
      <c r="D13" s="494" t="s">
        <v>87</v>
      </c>
      <c r="E13" s="495">
        <v>5.2</v>
      </c>
      <c r="F13" s="48">
        <f>VLOOKUP(E13*(-1),VIT,2)</f>
        <v>14</v>
      </c>
      <c r="G13" s="495" t="s">
        <v>82</v>
      </c>
      <c r="H13" s="48">
        <v>0</v>
      </c>
      <c r="I13" s="459" t="s">
        <v>82</v>
      </c>
      <c r="J13" s="262">
        <v>0</v>
      </c>
      <c r="K13" s="459">
        <v>9.3000000000000007</v>
      </c>
      <c r="L13" s="262">
        <f>VLOOKUP(K13,PENT,2)</f>
        <v>18</v>
      </c>
      <c r="M13" s="496">
        <v>7.6</v>
      </c>
      <c r="N13" s="265">
        <f t="shared" si="0"/>
        <v>17</v>
      </c>
      <c r="O13" s="382">
        <v>4</v>
      </c>
      <c r="P13" s="185">
        <f t="shared" si="1"/>
        <v>49</v>
      </c>
      <c r="Q13" s="266" t="s">
        <v>52</v>
      </c>
      <c r="R13" s="52"/>
    </row>
    <row r="14" spans="1:18" ht="15.75" customHeight="1" x14ac:dyDescent="0.2">
      <c r="A14" s="490" t="s">
        <v>258</v>
      </c>
      <c r="B14" s="484" t="s">
        <v>424</v>
      </c>
      <c r="C14" s="490" t="s">
        <v>235</v>
      </c>
      <c r="D14" s="491" t="s">
        <v>91</v>
      </c>
      <c r="E14" s="495" t="s">
        <v>82</v>
      </c>
      <c r="F14" s="48">
        <v>0</v>
      </c>
      <c r="G14" s="495">
        <v>6</v>
      </c>
      <c r="H14" s="48">
        <f>VLOOKUP(G14*(-1),HAIES,2)</f>
        <v>21</v>
      </c>
      <c r="I14" s="459">
        <v>1.0900000000000001</v>
      </c>
      <c r="J14" s="262">
        <f>VLOOKUP(I14,HAUT,2)</f>
        <v>13</v>
      </c>
      <c r="K14" s="459" t="s">
        <v>82</v>
      </c>
      <c r="L14" s="262">
        <v>0</v>
      </c>
      <c r="M14" s="496">
        <v>7</v>
      </c>
      <c r="N14" s="265">
        <f t="shared" si="0"/>
        <v>15</v>
      </c>
      <c r="O14" s="382">
        <v>4</v>
      </c>
      <c r="P14" s="185">
        <f t="shared" si="1"/>
        <v>49</v>
      </c>
      <c r="Q14" s="266" t="s">
        <v>52</v>
      </c>
      <c r="R14" s="216"/>
    </row>
    <row r="15" spans="1:18" ht="15.75" customHeight="1" x14ac:dyDescent="0.2">
      <c r="A15" s="490" t="s">
        <v>390</v>
      </c>
      <c r="B15" s="484" t="s">
        <v>375</v>
      </c>
      <c r="C15" s="490" t="s">
        <v>376</v>
      </c>
      <c r="D15" s="494" t="s">
        <v>87</v>
      </c>
      <c r="E15" s="495" t="s">
        <v>82</v>
      </c>
      <c r="F15" s="48">
        <v>0</v>
      </c>
      <c r="G15" s="495">
        <v>6.4</v>
      </c>
      <c r="H15" s="48">
        <f>VLOOKUP(G15*(-1),HAIES,2)</f>
        <v>17</v>
      </c>
      <c r="I15" s="459">
        <v>1.0900000000000001</v>
      </c>
      <c r="J15" s="262">
        <f>VLOOKUP(I15,HAUT,2)</f>
        <v>13</v>
      </c>
      <c r="K15" s="459" t="s">
        <v>82</v>
      </c>
      <c r="L15" s="262">
        <v>0</v>
      </c>
      <c r="M15" s="496">
        <v>7.2</v>
      </c>
      <c r="N15" s="265">
        <f t="shared" si="0"/>
        <v>15</v>
      </c>
      <c r="O15" s="382">
        <v>6</v>
      </c>
      <c r="P15" s="185">
        <f t="shared" si="1"/>
        <v>45</v>
      </c>
      <c r="Q15" s="266" t="s">
        <v>52</v>
      </c>
      <c r="R15" s="52"/>
    </row>
    <row r="16" spans="1:18" ht="15.75" customHeight="1" x14ac:dyDescent="0.2">
      <c r="A16" s="490" t="s">
        <v>386</v>
      </c>
      <c r="B16" s="484" t="s">
        <v>371</v>
      </c>
      <c r="C16" s="490" t="s">
        <v>144</v>
      </c>
      <c r="D16" s="494" t="s">
        <v>87</v>
      </c>
      <c r="E16" s="495">
        <v>5.4</v>
      </c>
      <c r="F16" s="48">
        <f>VLOOKUP(E16*(-1),VIT,2)</f>
        <v>12</v>
      </c>
      <c r="G16" s="495" t="s">
        <v>82</v>
      </c>
      <c r="H16" s="48">
        <v>0</v>
      </c>
      <c r="I16" s="459" t="s">
        <v>82</v>
      </c>
      <c r="J16" s="262">
        <v>0</v>
      </c>
      <c r="K16" s="459">
        <v>9.5</v>
      </c>
      <c r="L16" s="262">
        <f>VLOOKUP(K16,PENT,2)</f>
        <v>19</v>
      </c>
      <c r="M16" s="496">
        <v>6.85</v>
      </c>
      <c r="N16" s="265">
        <f t="shared" si="0"/>
        <v>14</v>
      </c>
      <c r="O16" s="382">
        <v>6</v>
      </c>
      <c r="P16" s="185">
        <f t="shared" si="1"/>
        <v>45</v>
      </c>
      <c r="Q16" s="266" t="s">
        <v>52</v>
      </c>
      <c r="R16" s="52"/>
    </row>
    <row r="17" spans="1:18" ht="15.75" customHeight="1" x14ac:dyDescent="0.2">
      <c r="A17" s="490" t="s">
        <v>414</v>
      </c>
      <c r="B17" s="484" t="s">
        <v>411</v>
      </c>
      <c r="C17" s="490" t="s">
        <v>156</v>
      </c>
      <c r="D17" s="491" t="s">
        <v>93</v>
      </c>
      <c r="E17" s="495" t="s">
        <v>82</v>
      </c>
      <c r="F17" s="48">
        <v>0</v>
      </c>
      <c r="G17" s="495">
        <v>6.35</v>
      </c>
      <c r="H17" s="48">
        <f>VLOOKUP(G17*(-1),HAIES,2)</f>
        <v>17</v>
      </c>
      <c r="I17" s="459">
        <v>1.0900000000000001</v>
      </c>
      <c r="J17" s="262">
        <f>VLOOKUP(I17,HAUT,2)</f>
        <v>13</v>
      </c>
      <c r="K17" s="459" t="s">
        <v>82</v>
      </c>
      <c r="L17" s="262">
        <v>0</v>
      </c>
      <c r="M17" s="496">
        <v>6.7</v>
      </c>
      <c r="N17" s="265">
        <f t="shared" si="0"/>
        <v>13</v>
      </c>
      <c r="O17" s="382">
        <v>8</v>
      </c>
      <c r="P17" s="185">
        <f t="shared" si="1"/>
        <v>43</v>
      </c>
      <c r="Q17" s="266" t="s">
        <v>52</v>
      </c>
      <c r="R17" s="216"/>
    </row>
    <row r="18" spans="1:18" ht="15.75" customHeight="1" x14ac:dyDescent="0.2">
      <c r="A18" s="490" t="s">
        <v>389</v>
      </c>
      <c r="B18" s="484" t="s">
        <v>268</v>
      </c>
      <c r="C18" s="490" t="s">
        <v>144</v>
      </c>
      <c r="D18" s="494" t="s">
        <v>87</v>
      </c>
      <c r="E18" s="495" t="s">
        <v>82</v>
      </c>
      <c r="F18" s="48">
        <v>0</v>
      </c>
      <c r="G18" s="495">
        <v>6.1</v>
      </c>
      <c r="H18" s="48">
        <f>VLOOKUP(G18*(-1),HAIES,2)</f>
        <v>20</v>
      </c>
      <c r="I18" s="459">
        <v>0.94</v>
      </c>
      <c r="J18" s="262">
        <f>VLOOKUP(I18,HAUT,2)</f>
        <v>2</v>
      </c>
      <c r="K18" s="459" t="s">
        <v>82</v>
      </c>
      <c r="L18" s="262">
        <v>0</v>
      </c>
      <c r="M18" s="496">
        <v>8</v>
      </c>
      <c r="N18" s="265">
        <f t="shared" si="0"/>
        <v>19</v>
      </c>
      <c r="O18" s="382">
        <v>9</v>
      </c>
      <c r="P18" s="185">
        <f t="shared" si="1"/>
        <v>41</v>
      </c>
      <c r="Q18" s="266" t="s">
        <v>52</v>
      </c>
      <c r="R18" s="216"/>
    </row>
    <row r="19" spans="1:18" ht="15.75" customHeight="1" x14ac:dyDescent="0.2">
      <c r="A19" s="490" t="s">
        <v>416</v>
      </c>
      <c r="B19" s="484" t="s">
        <v>413</v>
      </c>
      <c r="C19" s="490" t="s">
        <v>394</v>
      </c>
      <c r="D19" s="491" t="s">
        <v>93</v>
      </c>
      <c r="E19" s="495" t="s">
        <v>82</v>
      </c>
      <c r="F19" s="48">
        <v>0</v>
      </c>
      <c r="G19" s="495">
        <v>6.65</v>
      </c>
      <c r="H19" s="48">
        <f>VLOOKUP(G19*(-1),HAIES,2)</f>
        <v>14</v>
      </c>
      <c r="I19" s="459" t="s">
        <v>82</v>
      </c>
      <c r="J19" s="262">
        <v>0</v>
      </c>
      <c r="K19" s="459">
        <v>9</v>
      </c>
      <c r="L19" s="262">
        <f>VLOOKUP(K19,PENT,2)</f>
        <v>16</v>
      </c>
      <c r="M19" s="496">
        <v>5.8</v>
      </c>
      <c r="N19" s="265">
        <f t="shared" si="0"/>
        <v>10</v>
      </c>
      <c r="O19" s="382">
        <v>10</v>
      </c>
      <c r="P19" s="185">
        <f t="shared" si="1"/>
        <v>40</v>
      </c>
      <c r="Q19" s="266" t="s">
        <v>52</v>
      </c>
      <c r="R19" s="216"/>
    </row>
    <row r="20" spans="1:18" ht="15.75" customHeight="1" x14ac:dyDescent="0.2">
      <c r="A20" s="490" t="s">
        <v>385</v>
      </c>
      <c r="B20" s="484" t="s">
        <v>369</v>
      </c>
      <c r="C20" s="490" t="s">
        <v>370</v>
      </c>
      <c r="D20" s="494" t="s">
        <v>87</v>
      </c>
      <c r="E20" s="495">
        <v>5.65</v>
      </c>
      <c r="F20" s="48">
        <f>VLOOKUP(E20*(-1),VIT,2)</f>
        <v>9</v>
      </c>
      <c r="G20" s="495" t="s">
        <v>82</v>
      </c>
      <c r="H20" s="48">
        <v>0</v>
      </c>
      <c r="I20" s="459" t="s">
        <v>82</v>
      </c>
      <c r="J20" s="262">
        <v>0</v>
      </c>
      <c r="K20" s="459">
        <v>8.8000000000000007</v>
      </c>
      <c r="L20" s="262">
        <f>VLOOKUP(K20,PENT,2)</f>
        <v>15</v>
      </c>
      <c r="M20" s="496">
        <v>6.35</v>
      </c>
      <c r="N20" s="265">
        <f t="shared" si="0"/>
        <v>12</v>
      </c>
      <c r="O20" s="382">
        <v>11</v>
      </c>
      <c r="P20" s="185">
        <f t="shared" si="1"/>
        <v>36</v>
      </c>
      <c r="Q20" s="266" t="s">
        <v>52</v>
      </c>
      <c r="R20" s="52"/>
    </row>
    <row r="21" spans="1:18" ht="15.75" customHeight="1" x14ac:dyDescent="0.2">
      <c r="A21" s="490" t="s">
        <v>187</v>
      </c>
      <c r="B21" s="484" t="s">
        <v>179</v>
      </c>
      <c r="C21" s="490" t="s">
        <v>180</v>
      </c>
      <c r="D21" s="491" t="s">
        <v>89</v>
      </c>
      <c r="E21" s="495" t="s">
        <v>82</v>
      </c>
      <c r="F21" s="48">
        <v>0</v>
      </c>
      <c r="G21" s="495">
        <v>6.31</v>
      </c>
      <c r="H21" s="48">
        <f>VLOOKUP(G21*(-1),HAIES,2)</f>
        <v>17</v>
      </c>
      <c r="I21" s="459">
        <v>1.02</v>
      </c>
      <c r="J21" s="262">
        <f>VLOOKUP(I21,HAUT,2)</f>
        <v>7</v>
      </c>
      <c r="K21" s="459" t="s">
        <v>82</v>
      </c>
      <c r="L21" s="262">
        <v>0</v>
      </c>
      <c r="M21" s="496">
        <v>6</v>
      </c>
      <c r="N21" s="265">
        <f t="shared" si="0"/>
        <v>11</v>
      </c>
      <c r="O21" s="382">
        <v>12</v>
      </c>
      <c r="P21" s="185">
        <f t="shared" si="1"/>
        <v>35</v>
      </c>
      <c r="Q21" s="266" t="s">
        <v>52</v>
      </c>
      <c r="R21" s="216"/>
    </row>
    <row r="22" spans="1:18" ht="15.75" customHeight="1" x14ac:dyDescent="0.2">
      <c r="A22" s="490" t="s">
        <v>237</v>
      </c>
      <c r="B22" s="484" t="s">
        <v>213</v>
      </c>
      <c r="C22" s="490" t="s">
        <v>112</v>
      </c>
      <c r="D22" s="491" t="s">
        <v>90</v>
      </c>
      <c r="E22" s="495">
        <v>5.35</v>
      </c>
      <c r="F22" s="48">
        <f>VLOOKUP(E22*(-1),VIT,2)</f>
        <v>12</v>
      </c>
      <c r="G22" s="495" t="s">
        <v>82</v>
      </c>
      <c r="H22" s="48">
        <v>0</v>
      </c>
      <c r="I22" s="459" t="s">
        <v>82</v>
      </c>
      <c r="J22" s="262">
        <v>0</v>
      </c>
      <c r="K22" s="459">
        <v>8.3000000000000007</v>
      </c>
      <c r="L22" s="262">
        <f>VLOOKUP(K22,PENT,2)</f>
        <v>13</v>
      </c>
      <c r="M22" s="496">
        <v>5.75</v>
      </c>
      <c r="N22" s="265">
        <f t="shared" si="0"/>
        <v>10</v>
      </c>
      <c r="O22" s="382">
        <v>12</v>
      </c>
      <c r="P22" s="185">
        <f t="shared" si="1"/>
        <v>35</v>
      </c>
      <c r="Q22" s="266" t="s">
        <v>52</v>
      </c>
      <c r="R22" s="52"/>
    </row>
    <row r="23" spans="1:18" ht="15.75" customHeight="1" x14ac:dyDescent="0.2">
      <c r="A23" s="490" t="s">
        <v>191</v>
      </c>
      <c r="B23" s="484" t="s">
        <v>152</v>
      </c>
      <c r="C23" s="490" t="s">
        <v>186</v>
      </c>
      <c r="D23" s="491" t="s">
        <v>89</v>
      </c>
      <c r="E23" s="495" t="s">
        <v>82</v>
      </c>
      <c r="F23" s="48">
        <v>0</v>
      </c>
      <c r="G23" s="495">
        <v>7</v>
      </c>
      <c r="H23" s="48">
        <f>VLOOKUP(G23*(-1),HAIES,2)</f>
        <v>12</v>
      </c>
      <c r="I23" s="459" t="s">
        <v>82</v>
      </c>
      <c r="J23" s="262">
        <v>0</v>
      </c>
      <c r="K23" s="459">
        <v>8.5</v>
      </c>
      <c r="L23" s="262">
        <f>VLOOKUP(K23,PENT,2)</f>
        <v>14</v>
      </c>
      <c r="M23" s="496">
        <v>4.8</v>
      </c>
      <c r="N23" s="265">
        <f t="shared" si="0"/>
        <v>8</v>
      </c>
      <c r="O23" s="382">
        <v>14</v>
      </c>
      <c r="P23" s="185">
        <f t="shared" si="1"/>
        <v>34</v>
      </c>
      <c r="Q23" s="266" t="s">
        <v>52</v>
      </c>
      <c r="R23" s="216"/>
    </row>
    <row r="24" spans="1:18" ht="15.75" customHeight="1" x14ac:dyDescent="0.2">
      <c r="A24" s="490" t="s">
        <v>387</v>
      </c>
      <c r="B24" s="484" t="s">
        <v>372</v>
      </c>
      <c r="C24" s="490" t="s">
        <v>113</v>
      </c>
      <c r="D24" s="494" t="s">
        <v>87</v>
      </c>
      <c r="E24" s="495">
        <v>5.65</v>
      </c>
      <c r="F24" s="48">
        <f>VLOOKUP(E24*(-1),VIT,2)</f>
        <v>9</v>
      </c>
      <c r="G24" s="495" t="s">
        <v>82</v>
      </c>
      <c r="H24" s="48">
        <v>0</v>
      </c>
      <c r="I24" s="459" t="s">
        <v>82</v>
      </c>
      <c r="J24" s="262">
        <v>0</v>
      </c>
      <c r="K24" s="459">
        <v>8.3000000000000007</v>
      </c>
      <c r="L24" s="262">
        <f>VLOOKUP(K24,PENT,2)</f>
        <v>13</v>
      </c>
      <c r="M24" s="496">
        <v>6</v>
      </c>
      <c r="N24" s="265">
        <f t="shared" si="0"/>
        <v>11</v>
      </c>
      <c r="O24" s="382">
        <v>15</v>
      </c>
      <c r="P24" s="185">
        <f t="shared" si="1"/>
        <v>33</v>
      </c>
      <c r="Q24" s="266" t="s">
        <v>52</v>
      </c>
      <c r="R24" s="216"/>
    </row>
    <row r="25" spans="1:18" ht="15.75" customHeight="1" x14ac:dyDescent="0.2">
      <c r="A25" s="490" t="s">
        <v>121</v>
      </c>
      <c r="B25" s="484" t="s">
        <v>106</v>
      </c>
      <c r="C25" s="490" t="s">
        <v>120</v>
      </c>
      <c r="D25" s="490" t="s">
        <v>103</v>
      </c>
      <c r="E25" s="495" t="s">
        <v>82</v>
      </c>
      <c r="F25" s="48">
        <v>0</v>
      </c>
      <c r="G25" s="495">
        <v>7</v>
      </c>
      <c r="H25" s="48">
        <f>VLOOKUP(G25*(-1),HAIES,2)</f>
        <v>12</v>
      </c>
      <c r="I25" s="459" t="s">
        <v>82</v>
      </c>
      <c r="J25" s="262">
        <v>0</v>
      </c>
      <c r="K25" s="459">
        <v>7.9</v>
      </c>
      <c r="L25" s="262">
        <f>VLOOKUP(K25,PENT,2)</f>
        <v>11</v>
      </c>
      <c r="M25" s="496">
        <v>5.3</v>
      </c>
      <c r="N25" s="265">
        <f t="shared" si="0"/>
        <v>9</v>
      </c>
      <c r="O25" s="382">
        <v>16</v>
      </c>
      <c r="P25" s="185">
        <f t="shared" si="1"/>
        <v>32</v>
      </c>
      <c r="Q25" s="266" t="s">
        <v>52</v>
      </c>
      <c r="R25" s="216"/>
    </row>
    <row r="26" spans="1:18" ht="12.75" x14ac:dyDescent="0.2">
      <c r="A26" s="490" t="s">
        <v>259</v>
      </c>
      <c r="B26" s="484" t="s">
        <v>245</v>
      </c>
      <c r="C26" s="490" t="s">
        <v>254</v>
      </c>
      <c r="D26" s="491" t="s">
        <v>91</v>
      </c>
      <c r="E26" s="495" t="s">
        <v>82</v>
      </c>
      <c r="F26" s="48">
        <v>0</v>
      </c>
      <c r="G26" s="495">
        <v>6.62</v>
      </c>
      <c r="H26" s="48">
        <f>VLOOKUP(G26*(-1),HAIES,2)</f>
        <v>14</v>
      </c>
      <c r="I26" s="459">
        <v>0.9</v>
      </c>
      <c r="J26" s="262">
        <f>VLOOKUP(I26,HAUT,2)</f>
        <v>2</v>
      </c>
      <c r="K26" s="459" t="s">
        <v>82</v>
      </c>
      <c r="L26" s="262">
        <v>0</v>
      </c>
      <c r="M26" s="496">
        <v>6.45</v>
      </c>
      <c r="N26" s="265">
        <f t="shared" si="0"/>
        <v>12</v>
      </c>
      <c r="O26" s="382">
        <v>17</v>
      </c>
      <c r="P26" s="185">
        <f t="shared" si="1"/>
        <v>28</v>
      </c>
      <c r="Q26" s="266" t="s">
        <v>52</v>
      </c>
      <c r="R26" s="216"/>
    </row>
    <row r="27" spans="1:18" ht="12.75" x14ac:dyDescent="0.2">
      <c r="A27" s="490">
        <v>2015200</v>
      </c>
      <c r="B27" s="484" t="s">
        <v>422</v>
      </c>
      <c r="C27" s="490" t="s">
        <v>423</v>
      </c>
      <c r="D27" s="491" t="s">
        <v>90</v>
      </c>
      <c r="E27" s="495" t="s">
        <v>82</v>
      </c>
      <c r="F27" s="48">
        <v>0</v>
      </c>
      <c r="G27" s="495">
        <v>8.1</v>
      </c>
      <c r="H27" s="48">
        <f>VLOOKUP(G27*(-1),HAIES,2)</f>
        <v>7</v>
      </c>
      <c r="I27" s="459" t="s">
        <v>82</v>
      </c>
      <c r="J27" s="262">
        <v>0</v>
      </c>
      <c r="K27" s="459">
        <v>7.92</v>
      </c>
      <c r="L27" s="262">
        <f>VLOOKUP(K27,PENT,2)</f>
        <v>11</v>
      </c>
      <c r="M27" s="496">
        <v>5.65</v>
      </c>
      <c r="N27" s="265">
        <f t="shared" si="0"/>
        <v>10</v>
      </c>
      <c r="O27" s="382">
        <v>17</v>
      </c>
      <c r="P27" s="185">
        <f t="shared" si="1"/>
        <v>28</v>
      </c>
      <c r="Q27" s="266" t="s">
        <v>52</v>
      </c>
      <c r="R27" s="216"/>
    </row>
    <row r="28" spans="1:18" ht="15.75" customHeight="1" x14ac:dyDescent="0.2">
      <c r="A28" s="490" t="s">
        <v>261</v>
      </c>
      <c r="B28" s="484" t="s">
        <v>427</v>
      </c>
      <c r="C28" s="490" t="s">
        <v>257</v>
      </c>
      <c r="D28" s="491" t="s">
        <v>91</v>
      </c>
      <c r="E28" s="495" t="s">
        <v>82</v>
      </c>
      <c r="F28" s="48">
        <v>0</v>
      </c>
      <c r="G28" s="495">
        <v>7</v>
      </c>
      <c r="H28" s="48">
        <f>VLOOKUP(G28*(-1),HAIES,2)</f>
        <v>12</v>
      </c>
      <c r="I28" s="459">
        <v>0.86</v>
      </c>
      <c r="J28" s="262">
        <f>VLOOKUP(I28,HAUT,2)</f>
        <v>2</v>
      </c>
      <c r="K28" s="459" t="s">
        <v>82</v>
      </c>
      <c r="L28" s="262">
        <v>0</v>
      </c>
      <c r="M28" s="496">
        <v>6.65</v>
      </c>
      <c r="N28" s="265">
        <f t="shared" si="0"/>
        <v>13</v>
      </c>
      <c r="O28" s="382">
        <v>19</v>
      </c>
      <c r="P28" s="185">
        <f t="shared" si="1"/>
        <v>27</v>
      </c>
      <c r="Q28" s="266" t="s">
        <v>52</v>
      </c>
      <c r="R28" s="216"/>
    </row>
    <row r="29" spans="1:18" ht="15.75" customHeight="1" x14ac:dyDescent="0.2">
      <c r="A29" s="490" t="s">
        <v>188</v>
      </c>
      <c r="B29" s="484" t="s">
        <v>181</v>
      </c>
      <c r="C29" s="490" t="s">
        <v>144</v>
      </c>
      <c r="D29" s="491" t="s">
        <v>89</v>
      </c>
      <c r="E29" s="495">
        <v>5.42</v>
      </c>
      <c r="F29" s="48">
        <f>VLOOKUP(E29*(-1),VIT,2)</f>
        <v>11</v>
      </c>
      <c r="G29" s="495" t="s">
        <v>82</v>
      </c>
      <c r="H29" s="48">
        <v>0</v>
      </c>
      <c r="I29" s="459">
        <v>0.98</v>
      </c>
      <c r="J29" s="262">
        <f>VLOOKUP(I29,HAUT,2)</f>
        <v>5</v>
      </c>
      <c r="K29" s="459" t="s">
        <v>82</v>
      </c>
      <c r="L29" s="262">
        <v>0</v>
      </c>
      <c r="M29" s="496">
        <v>5.9</v>
      </c>
      <c r="N29" s="265">
        <f t="shared" si="0"/>
        <v>11</v>
      </c>
      <c r="O29" s="382">
        <v>19</v>
      </c>
      <c r="P29" s="185">
        <f t="shared" si="1"/>
        <v>27</v>
      </c>
      <c r="Q29" s="266" t="s">
        <v>52</v>
      </c>
      <c r="R29" s="216"/>
    </row>
    <row r="30" spans="1:18" ht="15.75" customHeight="1" x14ac:dyDescent="0.2">
      <c r="A30" s="490" t="s">
        <v>260</v>
      </c>
      <c r="B30" s="484" t="s">
        <v>255</v>
      </c>
      <c r="C30" s="490" t="s">
        <v>256</v>
      </c>
      <c r="D30" s="491" t="s">
        <v>91</v>
      </c>
      <c r="E30" s="495" t="s">
        <v>82</v>
      </c>
      <c r="F30" s="48">
        <v>0</v>
      </c>
      <c r="G30" s="495">
        <v>6.7</v>
      </c>
      <c r="H30" s="48">
        <f>VLOOKUP(G30*(-1),HAIES,2)</f>
        <v>14</v>
      </c>
      <c r="I30" s="459">
        <v>0.94</v>
      </c>
      <c r="J30" s="262">
        <f>VLOOKUP(I30,HAUT,2)</f>
        <v>2</v>
      </c>
      <c r="K30" s="459" t="s">
        <v>82</v>
      </c>
      <c r="L30" s="262">
        <v>0</v>
      </c>
      <c r="M30" s="496">
        <v>5.4</v>
      </c>
      <c r="N30" s="265">
        <f t="shared" si="0"/>
        <v>9</v>
      </c>
      <c r="O30" s="382">
        <v>21</v>
      </c>
      <c r="P30" s="185">
        <f t="shared" si="1"/>
        <v>25</v>
      </c>
      <c r="Q30" s="266" t="s">
        <v>52</v>
      </c>
      <c r="R30" s="216"/>
    </row>
    <row r="31" spans="1:18" ht="15.75" customHeight="1" x14ac:dyDescent="0.2">
      <c r="A31" s="490" t="s">
        <v>383</v>
      </c>
      <c r="B31" s="484" t="s">
        <v>365</v>
      </c>
      <c r="C31" s="490" t="s">
        <v>366</v>
      </c>
      <c r="D31" s="494" t="s">
        <v>87</v>
      </c>
      <c r="E31" s="495" t="s">
        <v>82</v>
      </c>
      <c r="F31" s="48">
        <v>0</v>
      </c>
      <c r="G31" s="495">
        <v>8.1999999999999993</v>
      </c>
      <c r="H31" s="48">
        <f>VLOOKUP(G31*(-1),HAIES,2)</f>
        <v>6</v>
      </c>
      <c r="I31" s="459" t="s">
        <v>82</v>
      </c>
      <c r="J31" s="262">
        <v>0</v>
      </c>
      <c r="K31" s="459">
        <v>7.85</v>
      </c>
      <c r="L31" s="262">
        <f>VLOOKUP(K31,PENT,2)</f>
        <v>11</v>
      </c>
      <c r="M31" s="496">
        <v>4.7</v>
      </c>
      <c r="N31" s="265">
        <f t="shared" si="0"/>
        <v>8</v>
      </c>
      <c r="O31" s="382">
        <v>21</v>
      </c>
      <c r="P31" s="185">
        <f t="shared" si="1"/>
        <v>25</v>
      </c>
      <c r="Q31" s="266" t="s">
        <v>52</v>
      </c>
      <c r="R31" s="52"/>
    </row>
    <row r="32" spans="1:18" ht="15.75" customHeight="1" x14ac:dyDescent="0.2">
      <c r="A32" s="490" t="s">
        <v>190</v>
      </c>
      <c r="B32" s="484" t="s">
        <v>184</v>
      </c>
      <c r="C32" s="490" t="s">
        <v>185</v>
      </c>
      <c r="D32" s="491" t="s">
        <v>89</v>
      </c>
      <c r="E32" s="495" t="s">
        <v>82</v>
      </c>
      <c r="F32" s="48">
        <v>0</v>
      </c>
      <c r="G32" s="495">
        <v>7.5</v>
      </c>
      <c r="H32" s="48">
        <f>VLOOKUP(G32*(-1),HAIES,2)</f>
        <v>9</v>
      </c>
      <c r="I32" s="459" t="s">
        <v>82</v>
      </c>
      <c r="J32" s="262">
        <v>0</v>
      </c>
      <c r="K32" s="459">
        <v>7.3</v>
      </c>
      <c r="L32" s="262">
        <f>VLOOKUP(K32,PENT,2)</f>
        <v>9</v>
      </c>
      <c r="M32" s="496">
        <v>4.3499999999999996</v>
      </c>
      <c r="N32" s="265">
        <f t="shared" si="0"/>
        <v>7</v>
      </c>
      <c r="O32" s="382">
        <v>21</v>
      </c>
      <c r="P32" s="185">
        <f t="shared" si="1"/>
        <v>25</v>
      </c>
      <c r="Q32" s="266" t="s">
        <v>52</v>
      </c>
      <c r="R32" s="52"/>
    </row>
    <row r="33" spans="1:18" ht="15.75" customHeight="1" x14ac:dyDescent="0.2">
      <c r="A33" s="490" t="s">
        <v>388</v>
      </c>
      <c r="B33" s="484" t="s">
        <v>374</v>
      </c>
      <c r="C33" s="490" t="s">
        <v>244</v>
      </c>
      <c r="D33" s="494" t="s">
        <v>87</v>
      </c>
      <c r="E33" s="495" t="s">
        <v>82</v>
      </c>
      <c r="F33" s="48">
        <v>0</v>
      </c>
      <c r="G33" s="495">
        <v>7</v>
      </c>
      <c r="H33" s="48">
        <f>VLOOKUP(G33*(-1),HAIES,2)</f>
        <v>12</v>
      </c>
      <c r="I33" s="459">
        <v>0.9</v>
      </c>
      <c r="J33" s="262">
        <f>VLOOKUP(I33,HAUT,2)</f>
        <v>2</v>
      </c>
      <c r="K33" s="459" t="s">
        <v>82</v>
      </c>
      <c r="L33" s="262">
        <v>0</v>
      </c>
      <c r="M33" s="496">
        <v>5.8</v>
      </c>
      <c r="N33" s="265">
        <f t="shared" si="0"/>
        <v>10</v>
      </c>
      <c r="O33" s="382">
        <v>24</v>
      </c>
      <c r="P33" s="185">
        <f t="shared" si="1"/>
        <v>24</v>
      </c>
      <c r="Q33" s="266" t="s">
        <v>52</v>
      </c>
      <c r="R33" s="52"/>
    </row>
    <row r="34" spans="1:18" ht="15.75" customHeight="1" x14ac:dyDescent="0.2">
      <c r="A34" s="490" t="s">
        <v>415</v>
      </c>
      <c r="B34" s="484" t="s">
        <v>393</v>
      </c>
      <c r="C34" s="490" t="s">
        <v>412</v>
      </c>
      <c r="D34" s="491" t="s">
        <v>93</v>
      </c>
      <c r="E34" s="495">
        <v>6.2</v>
      </c>
      <c r="F34" s="48">
        <f>VLOOKUP(E34*(-1),VIT,2)</f>
        <v>6</v>
      </c>
      <c r="G34" s="495" t="s">
        <v>82</v>
      </c>
      <c r="H34" s="48">
        <v>0</v>
      </c>
      <c r="I34" s="459" t="s">
        <v>82</v>
      </c>
      <c r="J34" s="262">
        <v>0</v>
      </c>
      <c r="K34" s="459">
        <v>7.4</v>
      </c>
      <c r="L34" s="262">
        <f>VLOOKUP(K34,PENT,2)</f>
        <v>9</v>
      </c>
      <c r="M34" s="496">
        <v>4.95</v>
      </c>
      <c r="N34" s="265">
        <f t="shared" si="0"/>
        <v>8</v>
      </c>
      <c r="O34" s="382">
        <v>25</v>
      </c>
      <c r="P34" s="185">
        <f t="shared" si="1"/>
        <v>23</v>
      </c>
      <c r="Q34" s="266" t="s">
        <v>52</v>
      </c>
      <c r="R34" s="52"/>
    </row>
    <row r="35" spans="1:18" ht="15.75" customHeight="1" x14ac:dyDescent="0.2">
      <c r="A35" s="490" t="s">
        <v>381</v>
      </c>
      <c r="B35" s="484" t="s">
        <v>361</v>
      </c>
      <c r="C35" s="490" t="s">
        <v>362</v>
      </c>
      <c r="D35" s="494" t="s">
        <v>87</v>
      </c>
      <c r="E35" s="495">
        <v>5.95</v>
      </c>
      <c r="F35" s="48">
        <f>VLOOKUP(E35*(-1),VIT,2)</f>
        <v>7</v>
      </c>
      <c r="G35" s="495" t="s">
        <v>82</v>
      </c>
      <c r="H35" s="48">
        <v>0</v>
      </c>
      <c r="I35" s="459">
        <v>0.7</v>
      </c>
      <c r="J35" s="262">
        <f>VLOOKUP(I35,HAUT,2)</f>
        <v>2</v>
      </c>
      <c r="K35" s="459" t="s">
        <v>82</v>
      </c>
      <c r="L35" s="262">
        <v>0</v>
      </c>
      <c r="M35" s="496">
        <v>5.2</v>
      </c>
      <c r="N35" s="265">
        <f t="shared" si="0"/>
        <v>9</v>
      </c>
      <c r="O35" s="382">
        <v>26</v>
      </c>
      <c r="P35" s="185">
        <f t="shared" si="1"/>
        <v>18</v>
      </c>
      <c r="Q35" s="266" t="s">
        <v>52</v>
      </c>
      <c r="R35" s="216"/>
    </row>
    <row r="36" spans="1:18" ht="15.75" customHeight="1" x14ac:dyDescent="0.2">
      <c r="A36" s="490" t="s">
        <v>391</v>
      </c>
      <c r="B36" s="484" t="s">
        <v>377</v>
      </c>
      <c r="C36" s="490" t="s">
        <v>378</v>
      </c>
      <c r="D36" s="494" t="s">
        <v>87</v>
      </c>
      <c r="E36" s="495">
        <v>5.7</v>
      </c>
      <c r="F36" s="48">
        <f>VLOOKUP(E36*(-1),VIT,2)</f>
        <v>9</v>
      </c>
      <c r="G36" s="495" t="s">
        <v>82</v>
      </c>
      <c r="H36" s="48">
        <v>0</v>
      </c>
      <c r="I36" s="459">
        <v>0.9</v>
      </c>
      <c r="J36" s="262">
        <f>VLOOKUP(I36,HAUT,2)</f>
        <v>2</v>
      </c>
      <c r="K36" s="459" t="s">
        <v>82</v>
      </c>
      <c r="L36" s="262">
        <v>0</v>
      </c>
      <c r="M36" s="496">
        <v>4.1500000000000004</v>
      </c>
      <c r="N36" s="265">
        <f t="shared" si="0"/>
        <v>6</v>
      </c>
      <c r="O36" s="382">
        <v>27</v>
      </c>
      <c r="P36" s="185">
        <f t="shared" si="1"/>
        <v>17</v>
      </c>
      <c r="Q36" s="266" t="s">
        <v>52</v>
      </c>
      <c r="R36" s="216"/>
    </row>
    <row r="37" spans="1:18" ht="12.75" x14ac:dyDescent="0.2">
      <c r="A37" s="463"/>
      <c r="B37" s="467"/>
      <c r="C37" s="464"/>
      <c r="D37" s="462"/>
    </row>
    <row r="38" spans="1:18" ht="12.75" x14ac:dyDescent="0.2">
      <c r="A38" s="463"/>
      <c r="B38" s="467"/>
      <c r="C38" s="464"/>
      <c r="D38" s="462"/>
    </row>
    <row r="39" spans="1:18" ht="12.75" x14ac:dyDescent="0.2">
      <c r="A39" s="463"/>
      <c r="B39" s="467"/>
      <c r="C39" s="464"/>
      <c r="D39" s="462"/>
    </row>
    <row r="40" spans="1:18" ht="12.75" x14ac:dyDescent="0.2">
      <c r="A40" s="463"/>
      <c r="B40" s="467"/>
      <c r="C40" s="464"/>
      <c r="D40" s="462"/>
    </row>
    <row r="41" spans="1:18" ht="12.75" x14ac:dyDescent="0.2">
      <c r="A41" s="463"/>
      <c r="B41" s="467"/>
      <c r="C41" s="464"/>
      <c r="D41" s="462"/>
    </row>
    <row r="42" spans="1:18" ht="12.75" x14ac:dyDescent="0.2">
      <c r="A42" s="463"/>
      <c r="B42" s="467"/>
      <c r="C42" s="464"/>
      <c r="D42" s="462"/>
    </row>
    <row r="43" spans="1:18" ht="12.75" x14ac:dyDescent="0.2">
      <c r="A43" s="463"/>
      <c r="B43" s="467"/>
      <c r="C43" s="464"/>
      <c r="D43" s="462"/>
    </row>
    <row r="44" spans="1:18" ht="12.75" x14ac:dyDescent="0.2">
      <c r="A44" s="463"/>
      <c r="B44" s="467"/>
      <c r="C44" s="464"/>
      <c r="D44" s="462"/>
    </row>
    <row r="45" spans="1:18" ht="12.75" x14ac:dyDescent="0.2">
      <c r="A45" s="463"/>
      <c r="B45" s="467"/>
      <c r="C45" s="464"/>
      <c r="D45" s="462"/>
    </row>
    <row r="46" spans="1:18" ht="12.75" x14ac:dyDescent="0.2">
      <c r="A46" s="463"/>
      <c r="B46" s="467"/>
      <c r="C46" s="464"/>
      <c r="D46" s="462"/>
    </row>
    <row r="47" spans="1:18" ht="12.75" x14ac:dyDescent="0.2">
      <c r="A47" s="465"/>
      <c r="B47" s="467"/>
      <c r="C47" s="464"/>
      <c r="D47" s="462"/>
    </row>
    <row r="48" spans="1:18" ht="12.75" x14ac:dyDescent="0.2">
      <c r="A48" s="465"/>
      <c r="B48" s="467"/>
      <c r="C48" s="464"/>
      <c r="D48" s="462"/>
    </row>
    <row r="49" spans="1:4" ht="12.75" x14ac:dyDescent="0.2">
      <c r="A49" s="465"/>
      <c r="B49" s="467"/>
      <c r="C49" s="464"/>
      <c r="D49" s="462"/>
    </row>
    <row r="50" spans="1:4" ht="12.75" x14ac:dyDescent="0.2">
      <c r="A50" s="465"/>
      <c r="B50" s="467"/>
      <c r="C50" s="464"/>
      <c r="D50" s="462"/>
    </row>
    <row r="51" spans="1:4" ht="12.75" x14ac:dyDescent="0.2">
      <c r="A51" s="465"/>
      <c r="B51" s="467"/>
      <c r="C51" s="464"/>
      <c r="D51" s="462"/>
    </row>
    <row r="52" spans="1:4" ht="12.75" x14ac:dyDescent="0.2">
      <c r="A52" s="465"/>
      <c r="B52" s="467"/>
      <c r="C52" s="466"/>
      <c r="D52" s="462"/>
    </row>
    <row r="53" spans="1:4" ht="12.75" x14ac:dyDescent="0.2">
      <c r="A53" s="465"/>
      <c r="B53" s="466"/>
      <c r="C53" s="466"/>
      <c r="D53" s="462"/>
    </row>
    <row r="54" spans="1:4" ht="12.75" x14ac:dyDescent="0.2">
      <c r="A54" s="465"/>
      <c r="B54" s="467"/>
      <c r="C54" s="466"/>
      <c r="D54" s="462"/>
    </row>
    <row r="55" spans="1:4" ht="12.75" x14ac:dyDescent="0.2">
      <c r="A55" s="465"/>
      <c r="B55" s="467"/>
      <c r="C55" s="466"/>
      <c r="D55" s="462"/>
    </row>
  </sheetData>
  <sortState ref="A10:Y36">
    <sortCondition descending="1" ref="P10:P36"/>
  </sortState>
  <mergeCells count="5">
    <mergeCell ref="D2:L2"/>
    <mergeCell ref="D4:K4"/>
    <mergeCell ref="D6:G6"/>
    <mergeCell ref="I6:K6"/>
    <mergeCell ref="D3:L3"/>
  </mergeCells>
  <phoneticPr fontId="25" type="noConversion"/>
  <printOptions horizontalCentered="1" gridLines="1"/>
  <pageMargins left="0" right="0" top="0.2" bottom="0.2" header="0.51" footer="0.51"/>
  <pageSetup paperSize="9" scale="80" fitToHeight="0" orientation="portrait" horizontalDpi="300" verticalDpi="300" r:id="rId1"/>
  <headerFooter alignWithMargins="0">
    <oddFooter xml:space="preserve">&amp;C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B1:G19"/>
  <sheetViews>
    <sheetView zoomScaleNormal="100" workbookViewId="0">
      <selection activeCell="F9" sqref="F9"/>
    </sheetView>
  </sheetViews>
  <sheetFormatPr baseColWidth="10" defaultColWidth="11.42578125" defaultRowHeight="24" customHeight="1" x14ac:dyDescent="0.3"/>
  <cols>
    <col min="1" max="1" width="5.28515625" style="1" customWidth="1"/>
    <col min="2" max="2" width="20.5703125" style="1" customWidth="1"/>
    <col min="3" max="3" width="11.42578125" style="1"/>
    <col min="4" max="4" width="17.5703125" style="1" customWidth="1"/>
    <col min="5" max="5" width="14.5703125" style="1" bestFit="1" customWidth="1"/>
    <col min="6" max="16384" width="11.42578125" style="1"/>
  </cols>
  <sheetData>
    <row r="1" spans="2:7" s="4" customFormat="1" ht="24" customHeight="1" thickBot="1" x14ac:dyDescent="0.45">
      <c r="B1" s="373"/>
      <c r="C1" s="374"/>
      <c r="D1" s="375"/>
      <c r="E1" s="374"/>
      <c r="F1" s="376"/>
      <c r="G1" s="3"/>
    </row>
    <row r="2" spans="2:7" s="4" customFormat="1" ht="24" customHeight="1" x14ac:dyDescent="0.4">
      <c r="B2" s="530" t="s">
        <v>0</v>
      </c>
      <c r="C2" s="531"/>
      <c r="D2" s="531"/>
      <c r="E2" s="531"/>
      <c r="F2" s="532"/>
      <c r="G2" s="5"/>
    </row>
    <row r="3" spans="2:7" s="2" customFormat="1" ht="24" customHeight="1" x14ac:dyDescent="0.4">
      <c r="B3" s="533" t="s">
        <v>86</v>
      </c>
      <c r="C3" s="534"/>
      <c r="D3" s="534"/>
      <c r="E3" s="534"/>
      <c r="F3" s="535"/>
      <c r="G3" s="5"/>
    </row>
    <row r="4" spans="2:7" ht="24" customHeight="1" x14ac:dyDescent="0.4">
      <c r="B4" s="533" t="s">
        <v>88</v>
      </c>
      <c r="C4" s="534"/>
      <c r="D4" s="534"/>
      <c r="E4" s="534"/>
      <c r="F4" s="535"/>
      <c r="G4" s="5"/>
    </row>
    <row r="5" spans="2:7" ht="24" customHeight="1" thickBot="1" x14ac:dyDescent="0.45">
      <c r="B5" s="536" t="s">
        <v>80</v>
      </c>
      <c r="C5" s="537"/>
      <c r="D5" s="537"/>
      <c r="E5" s="537"/>
      <c r="F5" s="538"/>
    </row>
    <row r="6" spans="2:7" ht="24" customHeight="1" x14ac:dyDescent="0.4">
      <c r="B6" s="377"/>
      <c r="C6" s="377"/>
      <c r="D6" s="377"/>
      <c r="E6" s="377"/>
      <c r="F6" s="377"/>
    </row>
    <row r="7" spans="2:7" s="4" customFormat="1" ht="24" customHeight="1" x14ac:dyDescent="0.4">
      <c r="B7" s="379" t="s">
        <v>1</v>
      </c>
      <c r="C7" s="379"/>
      <c r="D7" s="379"/>
      <c r="E7" s="378"/>
      <c r="F7" s="379"/>
      <c r="G7" s="1"/>
    </row>
    <row r="8" spans="2:7" ht="24" customHeight="1" x14ac:dyDescent="0.3">
      <c r="B8" s="379" t="s">
        <v>2</v>
      </c>
      <c r="C8" s="379"/>
      <c r="D8" s="379"/>
      <c r="E8" s="379"/>
      <c r="F8" s="379"/>
    </row>
    <row r="9" spans="2:7" ht="24" customHeight="1" x14ac:dyDescent="0.3">
      <c r="B9" s="379" t="s">
        <v>3</v>
      </c>
      <c r="C9" s="379"/>
      <c r="D9" s="379"/>
      <c r="E9" s="379"/>
      <c r="F9" s="379"/>
    </row>
    <row r="10" spans="2:7" ht="24" customHeight="1" x14ac:dyDescent="0.3">
      <c r="B10" s="379"/>
      <c r="C10" s="379"/>
      <c r="D10" s="379"/>
      <c r="E10" s="379"/>
      <c r="F10" s="379"/>
    </row>
    <row r="11" spans="2:7" ht="24" customHeight="1" x14ac:dyDescent="0.4">
      <c r="B11" s="528" t="s">
        <v>79</v>
      </c>
      <c r="C11" s="528"/>
      <c r="D11" s="528"/>
      <c r="E11" s="528"/>
      <c r="F11" s="528"/>
    </row>
    <row r="12" spans="2:7" ht="24" customHeight="1" x14ac:dyDescent="0.3">
      <c r="B12" s="379" t="s">
        <v>5</v>
      </c>
      <c r="C12" s="379"/>
      <c r="D12" s="379" t="s">
        <v>9</v>
      </c>
      <c r="E12" s="379" t="s">
        <v>10</v>
      </c>
      <c r="F12" s="379"/>
    </row>
    <row r="13" spans="2:7" ht="24" customHeight="1" x14ac:dyDescent="0.3">
      <c r="B13" s="379" t="s">
        <v>6</v>
      </c>
      <c r="C13" s="379"/>
      <c r="D13" s="379" t="s">
        <v>7</v>
      </c>
      <c r="E13" s="379" t="s">
        <v>8</v>
      </c>
      <c r="F13" s="379"/>
    </row>
    <row r="14" spans="2:7" ht="24" customHeight="1" x14ac:dyDescent="0.3">
      <c r="B14" s="379"/>
      <c r="C14" s="379"/>
      <c r="D14" s="379"/>
      <c r="E14" s="379"/>
      <c r="F14" s="379"/>
    </row>
    <row r="15" spans="2:7" ht="24" customHeight="1" x14ac:dyDescent="0.4">
      <c r="B15" s="528" t="s">
        <v>81</v>
      </c>
      <c r="C15" s="528"/>
      <c r="D15" s="528"/>
      <c r="E15" s="528"/>
      <c r="F15" s="528"/>
    </row>
    <row r="16" spans="2:7" ht="24" customHeight="1" x14ac:dyDescent="0.4">
      <c r="B16" s="377"/>
      <c r="C16" s="377"/>
      <c r="D16" s="377"/>
      <c r="E16" s="377"/>
      <c r="F16" s="377"/>
    </row>
    <row r="17" spans="2:7" ht="24" customHeight="1" x14ac:dyDescent="0.3">
      <c r="B17" s="529" t="s">
        <v>61</v>
      </c>
      <c r="C17" s="529"/>
      <c r="D17" s="529"/>
      <c r="E17" s="529"/>
      <c r="F17" s="529"/>
    </row>
    <row r="18" spans="2:7" s="4" customFormat="1" ht="24" customHeight="1" x14ac:dyDescent="0.4">
      <c r="B18" s="372"/>
      <c r="C18" s="372"/>
      <c r="D18" s="372"/>
      <c r="E18" s="372"/>
      <c r="F18" s="379"/>
      <c r="G18" s="1"/>
    </row>
    <row r="19" spans="2:7" ht="24" customHeight="1" x14ac:dyDescent="0.3">
      <c r="B19" s="372"/>
      <c r="C19" s="372"/>
      <c r="D19" s="372"/>
      <c r="E19" s="372"/>
      <c r="F19" s="379"/>
    </row>
  </sheetData>
  <mergeCells count="7">
    <mergeCell ref="B15:F15"/>
    <mergeCell ref="B17:F17"/>
    <mergeCell ref="B2:F2"/>
    <mergeCell ref="B3:F3"/>
    <mergeCell ref="B4:F4"/>
    <mergeCell ref="B11:F11"/>
    <mergeCell ref="B5:F5"/>
  </mergeCells>
  <phoneticPr fontId="25" type="noConversion"/>
  <printOptions horizontalCentered="1"/>
  <pageMargins left="0" right="0" top="0.98" bottom="0.98" header="0.51" footer="0.51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54"/>
  <sheetViews>
    <sheetView showGridLines="0" topLeftCell="C1" workbookViewId="0">
      <selection activeCell="Z8" sqref="Z8"/>
    </sheetView>
  </sheetViews>
  <sheetFormatPr baseColWidth="10" defaultColWidth="11.42578125" defaultRowHeight="12.75" x14ac:dyDescent="0.2"/>
  <cols>
    <col min="1" max="2" width="3.7109375" style="134" hidden="1" customWidth="1"/>
    <col min="3" max="3" width="3.7109375" style="134" customWidth="1"/>
    <col min="4" max="4" width="7.7109375" style="135" customWidth="1"/>
    <col min="5" max="5" width="3.7109375" style="136" customWidth="1"/>
    <col min="6" max="6" width="6.7109375" style="135" customWidth="1"/>
    <col min="7" max="7" width="3.7109375" style="136" customWidth="1"/>
    <col min="8" max="8" width="6.7109375" style="136" customWidth="1"/>
    <col min="9" max="9" width="3.7109375" style="133" customWidth="1"/>
    <col min="10" max="10" width="6.7109375" style="136" customWidth="1"/>
    <col min="11" max="11" width="3.7109375" style="133" customWidth="1"/>
    <col min="12" max="12" width="7.42578125" style="137" customWidth="1"/>
    <col min="13" max="13" width="3.7109375" style="133" customWidth="1"/>
    <col min="14" max="14" width="11.42578125" style="133"/>
    <col min="15" max="15" width="7.7109375" style="135" customWidth="1"/>
    <col min="16" max="16" width="3.7109375" style="136" customWidth="1"/>
    <col min="17" max="17" width="6.7109375" style="135" customWidth="1"/>
    <col min="18" max="18" width="3.7109375" style="136" customWidth="1"/>
    <col min="19" max="19" width="6.7109375" style="137" customWidth="1"/>
    <col min="20" max="20" width="3.7109375" style="133" customWidth="1"/>
    <col min="21" max="21" width="6.7109375" style="137" customWidth="1"/>
    <col min="22" max="22" width="3.7109375" style="133" customWidth="1"/>
    <col min="23" max="23" width="7.42578125" style="137" customWidth="1"/>
    <col min="24" max="24" width="3.7109375" style="133" customWidth="1"/>
    <col min="25" max="26" width="11.5703125" customWidth="1"/>
    <col min="27" max="32" width="11.42578125" style="133"/>
    <col min="33" max="33" width="7.42578125" style="138" customWidth="1"/>
    <col min="34" max="34" width="3.7109375" style="133" customWidth="1"/>
    <col min="35" max="16384" width="11.42578125" style="133"/>
  </cols>
  <sheetData>
    <row r="1" spans="1:34" ht="28.5" customHeight="1" x14ac:dyDescent="0.3">
      <c r="A1" s="139"/>
      <c r="B1" s="139"/>
      <c r="C1" s="139"/>
      <c r="D1" s="140"/>
      <c r="E1" s="141"/>
      <c r="F1" s="140"/>
      <c r="G1" s="141"/>
      <c r="I1" s="142"/>
      <c r="J1" s="141"/>
      <c r="K1" s="142"/>
      <c r="O1" s="140"/>
      <c r="P1" s="141"/>
      <c r="Q1" s="140"/>
      <c r="R1" s="141"/>
      <c r="T1" s="142"/>
      <c r="U1" s="248"/>
      <c r="V1" s="142"/>
    </row>
    <row r="2" spans="1:34" ht="12.75" customHeight="1" x14ac:dyDescent="0.2">
      <c r="E2" s="143"/>
      <c r="G2" s="143"/>
      <c r="J2" s="143"/>
      <c r="P2" s="143"/>
      <c r="R2" s="143"/>
      <c r="U2" s="249"/>
    </row>
    <row r="3" spans="1:34" ht="19.5" x14ac:dyDescent="0.2">
      <c r="E3" s="143"/>
      <c r="G3" s="143"/>
      <c r="J3" s="143"/>
      <c r="P3" s="143"/>
      <c r="R3" s="143"/>
      <c r="U3" s="249"/>
    </row>
    <row r="4" spans="1:34" ht="13.5" thickBot="1" x14ac:dyDescent="0.25">
      <c r="H4" s="144"/>
      <c r="S4" s="242"/>
    </row>
    <row r="5" spans="1:34" s="5" customFormat="1" ht="24" customHeight="1" thickBot="1" x14ac:dyDescent="0.45">
      <c r="A5" s="221"/>
      <c r="B5" s="221"/>
      <c r="C5" s="221"/>
      <c r="D5" s="539" t="s">
        <v>53</v>
      </c>
      <c r="E5" s="540"/>
      <c r="F5" s="540"/>
      <c r="G5" s="540"/>
      <c r="H5" s="540"/>
      <c r="I5" s="540"/>
      <c r="J5" s="540"/>
      <c r="K5" s="540"/>
      <c r="L5" s="540"/>
      <c r="M5" s="541"/>
      <c r="O5" s="539" t="s">
        <v>54</v>
      </c>
      <c r="P5" s="540"/>
      <c r="Q5" s="540"/>
      <c r="R5" s="540"/>
      <c r="S5" s="540"/>
      <c r="T5" s="540"/>
      <c r="U5" s="540"/>
      <c r="V5" s="540"/>
      <c r="W5" s="540"/>
      <c r="X5" s="541"/>
      <c r="Y5" s="4"/>
      <c r="Z5" s="4"/>
      <c r="AG5" s="222"/>
    </row>
    <row r="6" spans="1:34" ht="15" x14ac:dyDescent="0.2">
      <c r="E6" s="145"/>
      <c r="G6" s="145"/>
      <c r="H6" s="144"/>
      <c r="J6" s="145"/>
      <c r="P6" s="145"/>
      <c r="R6" s="145"/>
      <c r="S6" s="242"/>
      <c r="U6" s="250"/>
    </row>
    <row r="7" spans="1:34" ht="13.5" thickBot="1" x14ac:dyDescent="0.25">
      <c r="H7" s="144"/>
      <c r="S7" s="242"/>
    </row>
    <row r="8" spans="1:34" ht="39" thickBot="1" x14ac:dyDescent="0.25">
      <c r="A8" s="146"/>
      <c r="B8" s="147"/>
      <c r="C8" s="147"/>
      <c r="D8" s="148" t="s">
        <v>40</v>
      </c>
      <c r="E8" s="149" t="s">
        <v>41</v>
      </c>
      <c r="F8" s="148" t="s">
        <v>42</v>
      </c>
      <c r="G8" s="149" t="s">
        <v>41</v>
      </c>
      <c r="H8" s="150" t="s">
        <v>38</v>
      </c>
      <c r="I8" s="149" t="s">
        <v>41</v>
      </c>
      <c r="J8" s="150" t="s">
        <v>39</v>
      </c>
      <c r="K8" s="149" t="s">
        <v>41</v>
      </c>
      <c r="L8" s="150" t="s">
        <v>43</v>
      </c>
      <c r="M8" s="151" t="s">
        <v>41</v>
      </c>
      <c r="O8" s="227" t="s">
        <v>40</v>
      </c>
      <c r="P8" s="149" t="s">
        <v>41</v>
      </c>
      <c r="Q8" s="223" t="s">
        <v>42</v>
      </c>
      <c r="R8" s="149" t="s">
        <v>41</v>
      </c>
      <c r="S8" s="225" t="s">
        <v>38</v>
      </c>
      <c r="T8" s="149" t="s">
        <v>41</v>
      </c>
      <c r="U8" s="225" t="s">
        <v>39</v>
      </c>
      <c r="V8" s="149" t="s">
        <v>41</v>
      </c>
      <c r="W8" s="225" t="s">
        <v>43</v>
      </c>
      <c r="X8" s="151" t="s">
        <v>41</v>
      </c>
      <c r="AG8" s="152" t="s">
        <v>44</v>
      </c>
      <c r="AH8" s="153" t="s">
        <v>41</v>
      </c>
    </row>
    <row r="9" spans="1:34" ht="13.5" thickBot="1" x14ac:dyDescent="0.25">
      <c r="A9" s="154"/>
      <c r="B9" s="147"/>
      <c r="C9" s="147"/>
      <c r="D9" s="155"/>
      <c r="E9" s="156">
        <v>0</v>
      </c>
      <c r="F9" s="155"/>
      <c r="G9" s="156">
        <v>0</v>
      </c>
      <c r="H9" s="157"/>
      <c r="I9" s="156">
        <v>0</v>
      </c>
      <c r="J9" s="157"/>
      <c r="K9" s="156">
        <v>0</v>
      </c>
      <c r="L9" s="157"/>
      <c r="M9" s="158">
        <v>0</v>
      </c>
      <c r="O9" s="235"/>
      <c r="P9" s="236">
        <v>0</v>
      </c>
      <c r="Q9" s="224"/>
      <c r="R9" s="156">
        <v>0</v>
      </c>
      <c r="S9" s="226"/>
      <c r="T9" s="156">
        <v>0</v>
      </c>
      <c r="U9" s="226"/>
      <c r="V9" s="156">
        <v>0</v>
      </c>
      <c r="W9" s="226"/>
      <c r="X9" s="158">
        <v>0</v>
      </c>
      <c r="AG9" s="159"/>
      <c r="AH9" s="160">
        <v>0</v>
      </c>
    </row>
    <row r="10" spans="1:34" ht="15.2" customHeight="1" x14ac:dyDescent="0.2">
      <c r="A10" s="161"/>
      <c r="B10" s="162"/>
      <c r="C10" s="162"/>
      <c r="D10" s="163"/>
      <c r="E10" s="164">
        <v>1</v>
      </c>
      <c r="F10" s="163"/>
      <c r="G10" s="164">
        <v>1</v>
      </c>
      <c r="H10" s="165"/>
      <c r="I10" s="166">
        <v>1</v>
      </c>
      <c r="J10" s="165"/>
      <c r="K10" s="164">
        <v>1</v>
      </c>
      <c r="L10" s="165"/>
      <c r="M10" s="167">
        <v>1</v>
      </c>
      <c r="O10" s="228"/>
      <c r="P10" s="169">
        <v>1</v>
      </c>
      <c r="Q10" s="163"/>
      <c r="R10" s="169">
        <v>1</v>
      </c>
      <c r="S10" s="165"/>
      <c r="T10" s="169">
        <v>1</v>
      </c>
      <c r="U10" s="165"/>
      <c r="V10" s="169">
        <v>1</v>
      </c>
      <c r="W10" s="237"/>
      <c r="X10" s="239">
        <v>1</v>
      </c>
      <c r="AG10" s="159">
        <v>0.01</v>
      </c>
      <c r="AH10" s="160">
        <v>1</v>
      </c>
    </row>
    <row r="11" spans="1:34" ht="15.2" customHeight="1" x14ac:dyDescent="0.2">
      <c r="A11" s="161"/>
      <c r="B11" s="162"/>
      <c r="C11" s="162"/>
      <c r="D11" s="168"/>
      <c r="E11" s="169">
        <v>2</v>
      </c>
      <c r="F11" s="168"/>
      <c r="G11" s="169">
        <v>2</v>
      </c>
      <c r="H11" s="333">
        <v>0.5</v>
      </c>
      <c r="I11" s="171">
        <v>2</v>
      </c>
      <c r="J11" s="170">
        <v>4</v>
      </c>
      <c r="K11" s="169">
        <v>2</v>
      </c>
      <c r="L11" s="170">
        <v>2</v>
      </c>
      <c r="M11" s="172">
        <v>2</v>
      </c>
      <c r="O11" s="229"/>
      <c r="P11" s="169">
        <v>2</v>
      </c>
      <c r="Q11" s="168"/>
      <c r="R11" s="169">
        <v>2</v>
      </c>
      <c r="S11" s="333">
        <v>0.5</v>
      </c>
      <c r="T11" s="169">
        <v>2</v>
      </c>
      <c r="U11" s="170">
        <v>3.5</v>
      </c>
      <c r="V11" s="169">
        <v>2</v>
      </c>
      <c r="W11" s="238">
        <v>1.8</v>
      </c>
      <c r="X11" s="240">
        <v>2</v>
      </c>
      <c r="AG11" s="159">
        <v>8</v>
      </c>
      <c r="AH11" s="160">
        <v>2</v>
      </c>
    </row>
    <row r="12" spans="1:34" ht="15.2" customHeight="1" x14ac:dyDescent="0.2">
      <c r="A12" s="161"/>
      <c r="B12" s="162"/>
      <c r="C12" s="162"/>
      <c r="D12" s="168">
        <v>-7</v>
      </c>
      <c r="E12" s="169">
        <v>3</v>
      </c>
      <c r="F12" s="168">
        <v>-9.1999999999999993</v>
      </c>
      <c r="G12" s="169">
        <v>3</v>
      </c>
      <c r="H12" s="170">
        <v>0.96</v>
      </c>
      <c r="I12" s="171">
        <v>3</v>
      </c>
      <c r="J12" s="170">
        <v>5.4</v>
      </c>
      <c r="K12" s="169">
        <v>3</v>
      </c>
      <c r="L12" s="170">
        <v>2.5499999999999998</v>
      </c>
      <c r="M12" s="172">
        <v>3</v>
      </c>
      <c r="O12" s="229">
        <v>-7</v>
      </c>
      <c r="P12" s="169">
        <v>3</v>
      </c>
      <c r="Q12" s="229">
        <v>-9</v>
      </c>
      <c r="R12" s="169">
        <v>3</v>
      </c>
      <c r="S12" s="243">
        <v>0.79</v>
      </c>
      <c r="T12" s="169">
        <v>3</v>
      </c>
      <c r="U12" s="243">
        <v>4.8</v>
      </c>
      <c r="V12" s="169">
        <v>3</v>
      </c>
      <c r="W12" s="251">
        <v>2.4</v>
      </c>
      <c r="X12" s="240">
        <v>3</v>
      </c>
      <c r="AG12" s="159">
        <v>8.5</v>
      </c>
      <c r="AH12" s="160">
        <v>3</v>
      </c>
    </row>
    <row r="13" spans="1:34" ht="15.2" customHeight="1" x14ac:dyDescent="0.2">
      <c r="A13" s="161"/>
      <c r="B13" s="162"/>
      <c r="C13" s="162"/>
      <c r="D13" s="168">
        <v>-6.8</v>
      </c>
      <c r="E13" s="169">
        <v>4</v>
      </c>
      <c r="F13" s="168">
        <v>-8.9</v>
      </c>
      <c r="G13" s="169">
        <v>4</v>
      </c>
      <c r="H13" s="170"/>
      <c r="I13" s="171">
        <v>4</v>
      </c>
      <c r="J13" s="170">
        <v>5.7</v>
      </c>
      <c r="K13" s="169">
        <v>4</v>
      </c>
      <c r="L13" s="170">
        <v>3</v>
      </c>
      <c r="M13" s="172">
        <v>4</v>
      </c>
      <c r="O13" s="229">
        <v>-6.8</v>
      </c>
      <c r="P13" s="169">
        <v>4</v>
      </c>
      <c r="Q13" s="229">
        <v>-8.8000000000000007</v>
      </c>
      <c r="R13" s="169">
        <v>4</v>
      </c>
      <c r="S13" s="243"/>
      <c r="T13" s="169">
        <v>4</v>
      </c>
      <c r="U13" s="243">
        <v>5.2</v>
      </c>
      <c r="V13" s="169">
        <v>4</v>
      </c>
      <c r="W13" s="251">
        <v>2.8</v>
      </c>
      <c r="X13" s="240">
        <v>4</v>
      </c>
      <c r="AG13" s="159">
        <v>9</v>
      </c>
      <c r="AH13" s="160">
        <v>4</v>
      </c>
    </row>
    <row r="14" spans="1:34" ht="15.2" customHeight="1" x14ac:dyDescent="0.2">
      <c r="A14" s="161"/>
      <c r="B14" s="162"/>
      <c r="C14" s="162"/>
      <c r="D14" s="173">
        <v>-6.6</v>
      </c>
      <c r="E14" s="169">
        <v>5</v>
      </c>
      <c r="F14" s="173">
        <v>-8.6</v>
      </c>
      <c r="G14" s="169">
        <v>5</v>
      </c>
      <c r="H14" s="174">
        <v>0.98</v>
      </c>
      <c r="I14" s="171">
        <v>5</v>
      </c>
      <c r="J14" s="174">
        <v>6</v>
      </c>
      <c r="K14" s="169">
        <v>5</v>
      </c>
      <c r="L14" s="174">
        <v>3.45</v>
      </c>
      <c r="M14" s="172">
        <v>5</v>
      </c>
      <c r="O14" s="230">
        <v>-6.6</v>
      </c>
      <c r="P14" s="169">
        <v>5</v>
      </c>
      <c r="Q14" s="230">
        <v>-8.6</v>
      </c>
      <c r="R14" s="169">
        <v>5</v>
      </c>
      <c r="S14" s="244">
        <v>0.81</v>
      </c>
      <c r="T14" s="171">
        <v>5</v>
      </c>
      <c r="U14" s="244">
        <v>5.6</v>
      </c>
      <c r="V14" s="169">
        <v>5</v>
      </c>
      <c r="W14" s="252">
        <v>3.2</v>
      </c>
      <c r="X14" s="240">
        <v>5</v>
      </c>
      <c r="AG14" s="159">
        <v>9.5</v>
      </c>
      <c r="AH14" s="160">
        <v>5</v>
      </c>
    </row>
    <row r="15" spans="1:34" ht="15.2" customHeight="1" x14ac:dyDescent="0.2">
      <c r="A15" s="161"/>
      <c r="B15" s="162"/>
      <c r="C15" s="162"/>
      <c r="D15" s="168">
        <v>-6.4</v>
      </c>
      <c r="E15" s="169">
        <v>6</v>
      </c>
      <c r="F15" s="168">
        <v>-8.3000000000000007</v>
      </c>
      <c r="G15" s="169">
        <v>6</v>
      </c>
      <c r="H15" s="170"/>
      <c r="I15" s="171">
        <v>6</v>
      </c>
      <c r="J15" s="170">
        <v>6.3</v>
      </c>
      <c r="K15" s="169">
        <v>6</v>
      </c>
      <c r="L15" s="170">
        <v>3.85</v>
      </c>
      <c r="M15" s="172">
        <v>6</v>
      </c>
      <c r="O15" s="229">
        <v>-6.4</v>
      </c>
      <c r="P15" s="169">
        <v>6</v>
      </c>
      <c r="Q15" s="229">
        <v>-8.4</v>
      </c>
      <c r="R15" s="169">
        <v>6</v>
      </c>
      <c r="S15" s="243"/>
      <c r="T15" s="171">
        <v>6</v>
      </c>
      <c r="U15" s="243">
        <v>5.9</v>
      </c>
      <c r="V15" s="169">
        <v>6</v>
      </c>
      <c r="W15" s="251">
        <v>3.5</v>
      </c>
      <c r="X15" s="240">
        <v>6</v>
      </c>
      <c r="AG15" s="159">
        <v>10</v>
      </c>
      <c r="AH15" s="160">
        <v>6</v>
      </c>
    </row>
    <row r="16" spans="1:34" ht="15.2" customHeight="1" x14ac:dyDescent="0.2">
      <c r="A16" s="161"/>
      <c r="B16" s="162"/>
      <c r="C16" s="162"/>
      <c r="D16" s="168">
        <v>-6.1</v>
      </c>
      <c r="E16" s="169">
        <v>7</v>
      </c>
      <c r="F16" s="168">
        <v>-8.1</v>
      </c>
      <c r="G16" s="169">
        <v>7</v>
      </c>
      <c r="H16" s="170">
        <v>1.01</v>
      </c>
      <c r="I16" s="171">
        <v>7</v>
      </c>
      <c r="J16" s="170">
        <v>6.6</v>
      </c>
      <c r="K16" s="169">
        <v>7</v>
      </c>
      <c r="L16" s="170">
        <v>4.25</v>
      </c>
      <c r="M16" s="172">
        <v>7</v>
      </c>
      <c r="O16" s="229">
        <v>-6.2</v>
      </c>
      <c r="P16" s="169">
        <v>7</v>
      </c>
      <c r="Q16" s="229">
        <v>-8.3000000000000007</v>
      </c>
      <c r="R16" s="169">
        <v>7</v>
      </c>
      <c r="S16" s="243">
        <v>0.86</v>
      </c>
      <c r="T16" s="171">
        <v>7</v>
      </c>
      <c r="U16" s="243">
        <v>6.1</v>
      </c>
      <c r="V16" s="169">
        <v>7</v>
      </c>
      <c r="W16" s="251">
        <v>3.75</v>
      </c>
      <c r="X16" s="240">
        <v>7</v>
      </c>
      <c r="AG16" s="159">
        <v>10.5</v>
      </c>
      <c r="AH16" s="160">
        <v>7</v>
      </c>
    </row>
    <row r="17" spans="1:34" ht="15.2" customHeight="1" x14ac:dyDescent="0.2">
      <c r="A17" s="161"/>
      <c r="B17" s="162"/>
      <c r="C17" s="162"/>
      <c r="D17" s="168">
        <v>-5.9</v>
      </c>
      <c r="E17" s="169">
        <v>8</v>
      </c>
      <c r="F17" s="168">
        <v>-7.9</v>
      </c>
      <c r="G17" s="169">
        <v>8</v>
      </c>
      <c r="H17" s="170"/>
      <c r="I17" s="171">
        <v>8</v>
      </c>
      <c r="J17" s="170">
        <v>6.9</v>
      </c>
      <c r="K17" s="169">
        <v>8</v>
      </c>
      <c r="L17" s="170">
        <v>4.6500000000000004</v>
      </c>
      <c r="M17" s="172">
        <v>8</v>
      </c>
      <c r="O17" s="229">
        <v>-6.1</v>
      </c>
      <c r="P17" s="169">
        <v>8</v>
      </c>
      <c r="Q17" s="229">
        <v>-8.1999999999999993</v>
      </c>
      <c r="R17" s="169">
        <v>8</v>
      </c>
      <c r="S17" s="243"/>
      <c r="T17" s="171">
        <v>8</v>
      </c>
      <c r="U17" s="243">
        <v>6.3</v>
      </c>
      <c r="V17" s="169">
        <v>8</v>
      </c>
      <c r="W17" s="251">
        <v>4</v>
      </c>
      <c r="X17" s="240">
        <v>8</v>
      </c>
      <c r="AG17" s="159">
        <v>11</v>
      </c>
      <c r="AH17" s="160">
        <v>8</v>
      </c>
    </row>
    <row r="18" spans="1:34" ht="15.2" customHeight="1" x14ac:dyDescent="0.2">
      <c r="A18" s="161"/>
      <c r="B18" s="162"/>
      <c r="C18" s="162"/>
      <c r="D18" s="168">
        <v>-5.8</v>
      </c>
      <c r="E18" s="169">
        <v>9</v>
      </c>
      <c r="F18" s="168">
        <v>-7.6</v>
      </c>
      <c r="G18" s="169">
        <v>9</v>
      </c>
      <c r="H18" s="170">
        <v>1.05</v>
      </c>
      <c r="I18" s="171">
        <v>9</v>
      </c>
      <c r="J18" s="170">
        <v>7.2</v>
      </c>
      <c r="K18" s="169">
        <v>9</v>
      </c>
      <c r="L18" s="170">
        <v>5.05</v>
      </c>
      <c r="M18" s="172">
        <v>9</v>
      </c>
      <c r="O18" s="229">
        <v>-6</v>
      </c>
      <c r="P18" s="169">
        <v>9</v>
      </c>
      <c r="Q18" s="229">
        <v>-8</v>
      </c>
      <c r="R18" s="169">
        <v>9</v>
      </c>
      <c r="S18" s="243">
        <v>0.91</v>
      </c>
      <c r="T18" s="171">
        <v>9</v>
      </c>
      <c r="U18" s="243">
        <v>6.5</v>
      </c>
      <c r="V18" s="169">
        <v>9</v>
      </c>
      <c r="W18" s="333">
        <v>4.25</v>
      </c>
      <c r="X18" s="240">
        <v>9</v>
      </c>
      <c r="AG18" s="159">
        <v>11.6</v>
      </c>
      <c r="AH18" s="160">
        <v>9</v>
      </c>
    </row>
    <row r="19" spans="1:34" ht="15.2" customHeight="1" x14ac:dyDescent="0.2">
      <c r="A19" s="161"/>
      <c r="B19" s="162"/>
      <c r="C19" s="162"/>
      <c r="D19" s="175">
        <v>-5.6</v>
      </c>
      <c r="E19" s="169">
        <v>10</v>
      </c>
      <c r="F19" s="175">
        <v>-7.4</v>
      </c>
      <c r="G19" s="169">
        <v>10</v>
      </c>
      <c r="H19" s="176"/>
      <c r="I19" s="171">
        <v>10</v>
      </c>
      <c r="J19" s="176">
        <v>7.5</v>
      </c>
      <c r="K19" s="169">
        <v>10</v>
      </c>
      <c r="L19" s="176">
        <v>5.45</v>
      </c>
      <c r="M19" s="172">
        <v>10</v>
      </c>
      <c r="O19" s="231">
        <v>-5.9</v>
      </c>
      <c r="P19" s="169">
        <v>10</v>
      </c>
      <c r="Q19" s="231">
        <v>-7.9</v>
      </c>
      <c r="R19" s="169">
        <v>10</v>
      </c>
      <c r="S19" s="245"/>
      <c r="T19" s="171">
        <v>10</v>
      </c>
      <c r="U19" s="245">
        <v>6.7</v>
      </c>
      <c r="V19" s="169">
        <v>10</v>
      </c>
      <c r="W19" s="253">
        <v>4.5</v>
      </c>
      <c r="X19" s="240">
        <v>10</v>
      </c>
      <c r="AG19" s="159">
        <v>12.2</v>
      </c>
      <c r="AH19" s="160">
        <v>10</v>
      </c>
    </row>
    <row r="20" spans="1:34" ht="15.2" customHeight="1" x14ac:dyDescent="0.2">
      <c r="A20" s="161"/>
      <c r="B20" s="162"/>
      <c r="C20" s="162"/>
      <c r="D20" s="168">
        <v>-5.5</v>
      </c>
      <c r="E20" s="169">
        <v>11</v>
      </c>
      <c r="F20" s="168">
        <v>-7.2</v>
      </c>
      <c r="G20" s="169">
        <v>11</v>
      </c>
      <c r="H20" s="170">
        <v>1.07</v>
      </c>
      <c r="I20" s="171">
        <v>11</v>
      </c>
      <c r="J20" s="170">
        <v>7.8</v>
      </c>
      <c r="K20" s="169">
        <v>11</v>
      </c>
      <c r="L20" s="170">
        <v>5.85</v>
      </c>
      <c r="M20" s="172">
        <v>11</v>
      </c>
      <c r="O20" s="229">
        <v>-5.8</v>
      </c>
      <c r="P20" s="169">
        <v>11</v>
      </c>
      <c r="Q20" s="229">
        <v>-7.8</v>
      </c>
      <c r="R20" s="169">
        <v>11</v>
      </c>
      <c r="S20" s="243">
        <v>0.94</v>
      </c>
      <c r="T20" s="171">
        <v>11</v>
      </c>
      <c r="U20" s="243">
        <v>6.9</v>
      </c>
      <c r="V20" s="169">
        <v>11</v>
      </c>
      <c r="W20" s="251">
        <v>4.75</v>
      </c>
      <c r="X20" s="240">
        <v>11</v>
      </c>
      <c r="AG20" s="159">
        <v>12.8</v>
      </c>
      <c r="AH20" s="160">
        <v>11</v>
      </c>
    </row>
    <row r="21" spans="1:34" ht="15.2" customHeight="1" x14ac:dyDescent="0.2">
      <c r="A21" s="161"/>
      <c r="B21" s="162"/>
      <c r="C21" s="162"/>
      <c r="D21" s="168">
        <v>-5.4</v>
      </c>
      <c r="E21" s="169">
        <v>12</v>
      </c>
      <c r="F21" s="168">
        <v>-7</v>
      </c>
      <c r="G21" s="169">
        <v>12</v>
      </c>
      <c r="H21" s="170"/>
      <c r="I21" s="171">
        <v>12</v>
      </c>
      <c r="J21" s="170">
        <v>8.1</v>
      </c>
      <c r="K21" s="169">
        <v>12</v>
      </c>
      <c r="L21" s="170">
        <v>6.25</v>
      </c>
      <c r="M21" s="172">
        <v>12</v>
      </c>
      <c r="O21" s="229"/>
      <c r="P21" s="169">
        <v>12</v>
      </c>
      <c r="Q21" s="229">
        <v>-7.7</v>
      </c>
      <c r="R21" s="169">
        <v>12</v>
      </c>
      <c r="S21" s="243"/>
      <c r="T21" s="171">
        <v>12</v>
      </c>
      <c r="U21" s="243">
        <v>7.1</v>
      </c>
      <c r="V21" s="169">
        <v>12</v>
      </c>
      <c r="W21" s="251">
        <v>5</v>
      </c>
      <c r="X21" s="240">
        <v>12</v>
      </c>
      <c r="AG21" s="159">
        <v>13.4</v>
      </c>
      <c r="AH21" s="160">
        <v>12</v>
      </c>
    </row>
    <row r="22" spans="1:34" ht="15.2" customHeight="1" x14ac:dyDescent="0.2">
      <c r="A22" s="161"/>
      <c r="B22" s="162"/>
      <c r="C22" s="162"/>
      <c r="D22" s="168">
        <v>-5.3</v>
      </c>
      <c r="E22" s="169">
        <v>13</v>
      </c>
      <c r="F22" s="168">
        <v>-6.8</v>
      </c>
      <c r="G22" s="169">
        <v>13</v>
      </c>
      <c r="H22" s="170">
        <v>1.0900000000000001</v>
      </c>
      <c r="I22" s="171">
        <v>13</v>
      </c>
      <c r="J22" s="170">
        <v>8.3000000000000007</v>
      </c>
      <c r="K22" s="169">
        <v>13</v>
      </c>
      <c r="L22" s="170">
        <v>6.5</v>
      </c>
      <c r="M22" s="172">
        <v>13</v>
      </c>
      <c r="O22" s="229">
        <v>-5.7</v>
      </c>
      <c r="P22" s="169">
        <v>13</v>
      </c>
      <c r="Q22" s="229">
        <v>-7.5</v>
      </c>
      <c r="R22" s="169">
        <v>13</v>
      </c>
      <c r="S22" s="243">
        <v>0.98</v>
      </c>
      <c r="T22" s="171">
        <v>13</v>
      </c>
      <c r="U22" s="243">
        <v>7.3</v>
      </c>
      <c r="V22" s="169">
        <v>13</v>
      </c>
      <c r="W22" s="251">
        <v>5.25</v>
      </c>
      <c r="X22" s="240">
        <v>13</v>
      </c>
      <c r="AG22" s="159">
        <v>14</v>
      </c>
      <c r="AH22" s="160">
        <v>13</v>
      </c>
    </row>
    <row r="23" spans="1:34" ht="15.2" customHeight="1" x14ac:dyDescent="0.2">
      <c r="A23" s="161"/>
      <c r="B23" s="162"/>
      <c r="C23" s="162"/>
      <c r="D23" s="168">
        <v>-5.2</v>
      </c>
      <c r="E23" s="169">
        <v>14</v>
      </c>
      <c r="F23" s="168">
        <v>-6.7</v>
      </c>
      <c r="G23" s="169">
        <v>14</v>
      </c>
      <c r="H23" s="170"/>
      <c r="I23" s="171">
        <v>14</v>
      </c>
      <c r="J23" s="170">
        <v>8.5</v>
      </c>
      <c r="K23" s="169">
        <v>14</v>
      </c>
      <c r="L23" s="170">
        <v>6.75</v>
      </c>
      <c r="M23" s="172">
        <v>14</v>
      </c>
      <c r="O23" s="229">
        <v>-5.6</v>
      </c>
      <c r="P23" s="169">
        <v>14</v>
      </c>
      <c r="Q23" s="229">
        <v>-7.4</v>
      </c>
      <c r="R23" s="169">
        <v>14</v>
      </c>
      <c r="S23" s="243">
        <v>1.02</v>
      </c>
      <c r="T23" s="171">
        <v>14</v>
      </c>
      <c r="U23" s="243">
        <v>7.5</v>
      </c>
      <c r="V23" s="169">
        <v>14</v>
      </c>
      <c r="W23" s="251">
        <v>5.5</v>
      </c>
      <c r="X23" s="240">
        <v>14</v>
      </c>
      <c r="AG23" s="159">
        <v>14.8</v>
      </c>
      <c r="AH23" s="160">
        <v>14</v>
      </c>
    </row>
    <row r="24" spans="1:34" ht="15.2" customHeight="1" x14ac:dyDescent="0.2">
      <c r="A24" s="161"/>
      <c r="B24" s="162"/>
      <c r="C24" s="162"/>
      <c r="D24" s="173"/>
      <c r="E24" s="169">
        <v>15</v>
      </c>
      <c r="F24" s="173">
        <v>-6.6</v>
      </c>
      <c r="G24" s="169">
        <v>15</v>
      </c>
      <c r="H24" s="174">
        <v>1.1200000000000001</v>
      </c>
      <c r="I24" s="171">
        <v>15</v>
      </c>
      <c r="J24" s="174">
        <v>8.6999999999999993</v>
      </c>
      <c r="K24" s="169">
        <v>15</v>
      </c>
      <c r="L24" s="174">
        <v>7</v>
      </c>
      <c r="M24" s="172">
        <v>15</v>
      </c>
      <c r="O24" s="230"/>
      <c r="P24" s="169">
        <v>15</v>
      </c>
      <c r="Q24" s="230">
        <v>-7.3</v>
      </c>
      <c r="R24" s="169">
        <v>15</v>
      </c>
      <c r="S24" s="244">
        <v>1.06</v>
      </c>
      <c r="T24" s="171">
        <v>15</v>
      </c>
      <c r="U24" s="244">
        <v>7.7</v>
      </c>
      <c r="V24" s="169">
        <v>15</v>
      </c>
      <c r="W24" s="252">
        <v>5.75</v>
      </c>
      <c r="X24" s="240">
        <v>15</v>
      </c>
      <c r="AG24" s="159">
        <v>15.6</v>
      </c>
      <c r="AH24" s="160">
        <v>15</v>
      </c>
    </row>
    <row r="25" spans="1:34" ht="15.2" customHeight="1" x14ac:dyDescent="0.2">
      <c r="A25" s="161"/>
      <c r="B25" s="162"/>
      <c r="C25" s="162"/>
      <c r="D25" s="168">
        <v>-5.0999999999999996</v>
      </c>
      <c r="E25" s="169">
        <v>16</v>
      </c>
      <c r="F25" s="168">
        <v>-6.5</v>
      </c>
      <c r="G25" s="169">
        <v>16</v>
      </c>
      <c r="H25" s="170"/>
      <c r="I25" s="171">
        <v>16</v>
      </c>
      <c r="J25" s="170">
        <v>8.9</v>
      </c>
      <c r="K25" s="169">
        <v>16</v>
      </c>
      <c r="L25" s="170">
        <v>7.25</v>
      </c>
      <c r="M25" s="172">
        <v>16</v>
      </c>
      <c r="O25" s="229">
        <v>-5.5</v>
      </c>
      <c r="P25" s="169">
        <v>16</v>
      </c>
      <c r="Q25" s="229">
        <v>-7.1</v>
      </c>
      <c r="R25" s="169">
        <v>16</v>
      </c>
      <c r="S25" s="243">
        <v>1.0900000000000001</v>
      </c>
      <c r="T25" s="171">
        <v>16</v>
      </c>
      <c r="U25" s="243">
        <v>7.9</v>
      </c>
      <c r="V25" s="169">
        <v>16</v>
      </c>
      <c r="W25" s="251">
        <v>6</v>
      </c>
      <c r="X25" s="240">
        <v>16</v>
      </c>
      <c r="AG25" s="159">
        <v>16.399999999999999</v>
      </c>
      <c r="AH25" s="160">
        <v>16</v>
      </c>
    </row>
    <row r="26" spans="1:34" ht="15.2" customHeight="1" x14ac:dyDescent="0.2">
      <c r="A26" s="161"/>
      <c r="B26" s="162"/>
      <c r="C26" s="162"/>
      <c r="D26" s="168">
        <v>-5</v>
      </c>
      <c r="E26" s="169">
        <v>17</v>
      </c>
      <c r="F26" s="168">
        <v>-6.4</v>
      </c>
      <c r="G26" s="169">
        <v>17</v>
      </c>
      <c r="H26" s="170">
        <v>1.1399999999999999</v>
      </c>
      <c r="I26" s="171">
        <v>17</v>
      </c>
      <c r="J26" s="170">
        <v>9.1</v>
      </c>
      <c r="K26" s="169">
        <v>17</v>
      </c>
      <c r="L26" s="170">
        <v>7.5</v>
      </c>
      <c r="M26" s="172">
        <v>17</v>
      </c>
      <c r="O26" s="229">
        <v>-5.4</v>
      </c>
      <c r="P26" s="169">
        <v>17</v>
      </c>
      <c r="Q26" s="229">
        <v>-7</v>
      </c>
      <c r="R26" s="169">
        <v>17</v>
      </c>
      <c r="S26" s="243"/>
      <c r="T26" s="171">
        <v>17</v>
      </c>
      <c r="U26" s="243">
        <v>8.1</v>
      </c>
      <c r="V26" s="169">
        <v>17</v>
      </c>
      <c r="W26" s="251">
        <v>6.25</v>
      </c>
      <c r="X26" s="240">
        <v>17</v>
      </c>
      <c r="AG26" s="159">
        <v>17.2</v>
      </c>
      <c r="AH26" s="160">
        <v>17</v>
      </c>
    </row>
    <row r="27" spans="1:34" ht="15.2" customHeight="1" x14ac:dyDescent="0.2">
      <c r="A27" s="161"/>
      <c r="B27" s="162"/>
      <c r="C27" s="162"/>
      <c r="D27" s="168"/>
      <c r="E27" s="169">
        <v>18</v>
      </c>
      <c r="F27" s="168">
        <v>-6.3</v>
      </c>
      <c r="G27" s="169">
        <v>18</v>
      </c>
      <c r="H27" s="170"/>
      <c r="I27" s="171">
        <v>18</v>
      </c>
      <c r="J27" s="170">
        <v>9.3000000000000007</v>
      </c>
      <c r="K27" s="169">
        <v>18</v>
      </c>
      <c r="L27" s="170">
        <v>7.75</v>
      </c>
      <c r="M27" s="172">
        <v>18</v>
      </c>
      <c r="O27" s="229"/>
      <c r="P27" s="169">
        <v>18</v>
      </c>
      <c r="Q27" s="229">
        <v>-6.9</v>
      </c>
      <c r="R27" s="169">
        <v>18</v>
      </c>
      <c r="S27" s="243">
        <v>1.1200000000000001</v>
      </c>
      <c r="T27" s="171">
        <v>18</v>
      </c>
      <c r="U27" s="243">
        <v>8.3000000000000007</v>
      </c>
      <c r="V27" s="169">
        <v>18</v>
      </c>
      <c r="W27" s="251">
        <v>6.5</v>
      </c>
      <c r="X27" s="240">
        <v>18</v>
      </c>
      <c r="AG27" s="159">
        <v>18</v>
      </c>
      <c r="AH27" s="160">
        <v>18</v>
      </c>
    </row>
    <row r="28" spans="1:34" ht="15.2" customHeight="1" x14ac:dyDescent="0.2">
      <c r="A28" s="161"/>
      <c r="B28" s="162"/>
      <c r="C28" s="162"/>
      <c r="D28" s="168">
        <v>-4.9000000000000004</v>
      </c>
      <c r="E28" s="169">
        <v>19</v>
      </c>
      <c r="F28" s="168">
        <v>-6.2</v>
      </c>
      <c r="G28" s="169">
        <v>19</v>
      </c>
      <c r="H28" s="170">
        <v>1.1499999999999999</v>
      </c>
      <c r="I28" s="171">
        <v>19</v>
      </c>
      <c r="J28" s="170">
        <v>9.5</v>
      </c>
      <c r="K28" s="169">
        <v>19</v>
      </c>
      <c r="L28" s="170">
        <v>8</v>
      </c>
      <c r="M28" s="172">
        <v>19</v>
      </c>
      <c r="O28" s="229">
        <v>-5.3</v>
      </c>
      <c r="P28" s="169">
        <v>19</v>
      </c>
      <c r="Q28" s="229">
        <v>-6.8</v>
      </c>
      <c r="R28" s="169">
        <v>19</v>
      </c>
      <c r="S28" s="243"/>
      <c r="T28" s="171">
        <v>19</v>
      </c>
      <c r="U28" s="243">
        <v>8.5</v>
      </c>
      <c r="V28" s="169">
        <v>19</v>
      </c>
      <c r="W28" s="251">
        <v>6.75</v>
      </c>
      <c r="X28" s="240">
        <v>19</v>
      </c>
      <c r="AG28" s="159">
        <v>19</v>
      </c>
      <c r="AH28" s="160">
        <v>19</v>
      </c>
    </row>
    <row r="29" spans="1:34" ht="15.2" customHeight="1" thickBot="1" x14ac:dyDescent="0.25">
      <c r="A29" s="161"/>
      <c r="B29" s="162"/>
      <c r="C29" s="162"/>
      <c r="D29" s="175"/>
      <c r="E29" s="169">
        <v>20</v>
      </c>
      <c r="F29" s="175">
        <v>-6.1</v>
      </c>
      <c r="G29" s="169">
        <v>20</v>
      </c>
      <c r="H29" s="176"/>
      <c r="I29" s="171">
        <v>20</v>
      </c>
      <c r="J29" s="176">
        <v>9.6999999999999993</v>
      </c>
      <c r="K29" s="169">
        <v>20</v>
      </c>
      <c r="L29" s="176">
        <v>8.25</v>
      </c>
      <c r="M29" s="172">
        <v>20</v>
      </c>
      <c r="O29" s="231">
        <v>-5.2</v>
      </c>
      <c r="P29" s="169">
        <v>20</v>
      </c>
      <c r="Q29" s="231">
        <v>-6.7</v>
      </c>
      <c r="R29" s="169">
        <v>20</v>
      </c>
      <c r="S29" s="245">
        <v>1.1399999999999999</v>
      </c>
      <c r="T29" s="171">
        <v>20</v>
      </c>
      <c r="U29" s="245">
        <v>8.6999999999999993</v>
      </c>
      <c r="V29" s="169">
        <v>20</v>
      </c>
      <c r="W29" s="253">
        <v>7</v>
      </c>
      <c r="X29" s="240">
        <v>20</v>
      </c>
      <c r="AG29" s="159">
        <v>20</v>
      </c>
      <c r="AH29" s="160">
        <v>20</v>
      </c>
    </row>
    <row r="30" spans="1:34" ht="15.2" customHeight="1" x14ac:dyDescent="0.2">
      <c r="A30" s="161"/>
      <c r="B30" s="162"/>
      <c r="C30" s="162"/>
      <c r="D30" s="163">
        <v>-4.8</v>
      </c>
      <c r="E30" s="169">
        <v>21</v>
      </c>
      <c r="F30" s="163">
        <v>-6</v>
      </c>
      <c r="G30" s="169">
        <v>21</v>
      </c>
      <c r="H30" s="165">
        <v>1.17</v>
      </c>
      <c r="I30" s="171">
        <v>21</v>
      </c>
      <c r="J30" s="165">
        <v>9.9</v>
      </c>
      <c r="K30" s="169">
        <v>21</v>
      </c>
      <c r="L30" s="165">
        <v>8.5</v>
      </c>
      <c r="M30" s="172">
        <v>21</v>
      </c>
      <c r="O30" s="228"/>
      <c r="P30" s="169">
        <v>21</v>
      </c>
      <c r="Q30" s="228">
        <v>-6.5</v>
      </c>
      <c r="R30" s="169">
        <v>21</v>
      </c>
      <c r="S30" s="246"/>
      <c r="T30" s="171">
        <v>21</v>
      </c>
      <c r="U30" s="246">
        <v>8.9</v>
      </c>
      <c r="V30" s="169">
        <v>21</v>
      </c>
      <c r="W30" s="254">
        <v>7.25</v>
      </c>
      <c r="X30" s="240">
        <v>21</v>
      </c>
      <c r="AG30" s="152"/>
      <c r="AH30" s="153"/>
    </row>
    <row r="31" spans="1:34" ht="15.2" customHeight="1" x14ac:dyDescent="0.2">
      <c r="A31" s="161"/>
      <c r="B31" s="162"/>
      <c r="C31" s="162"/>
      <c r="D31" s="168"/>
      <c r="E31" s="169">
        <v>22</v>
      </c>
      <c r="F31" s="168"/>
      <c r="G31" s="169">
        <v>22</v>
      </c>
      <c r="H31" s="170">
        <v>1.19</v>
      </c>
      <c r="I31" s="171">
        <v>22</v>
      </c>
      <c r="J31" s="170">
        <v>10.1</v>
      </c>
      <c r="K31" s="169">
        <v>22</v>
      </c>
      <c r="L31" s="170">
        <v>8.75</v>
      </c>
      <c r="M31" s="172">
        <v>22</v>
      </c>
      <c r="O31" s="229">
        <v>-5.0999999999999996</v>
      </c>
      <c r="P31" s="169">
        <v>22</v>
      </c>
      <c r="Q31" s="229">
        <v>-6.4</v>
      </c>
      <c r="R31" s="169">
        <v>22</v>
      </c>
      <c r="S31" s="243">
        <v>1.1599999999999999</v>
      </c>
      <c r="T31" s="171">
        <v>22</v>
      </c>
      <c r="U31" s="243">
        <v>9.1</v>
      </c>
      <c r="V31" s="169">
        <v>22</v>
      </c>
      <c r="W31" s="251">
        <v>7.5</v>
      </c>
      <c r="X31" s="240">
        <v>22</v>
      </c>
      <c r="AG31" s="159"/>
      <c r="AH31" s="160"/>
    </row>
    <row r="32" spans="1:34" ht="15.2" customHeight="1" x14ac:dyDescent="0.2">
      <c r="A32" s="161"/>
      <c r="B32" s="162"/>
      <c r="C32" s="162"/>
      <c r="D32" s="168"/>
      <c r="E32" s="169">
        <v>23</v>
      </c>
      <c r="F32" s="168">
        <v>-5.9</v>
      </c>
      <c r="G32" s="169">
        <v>23</v>
      </c>
      <c r="H32" s="170"/>
      <c r="I32" s="171">
        <v>23</v>
      </c>
      <c r="J32" s="170">
        <v>10.3</v>
      </c>
      <c r="K32" s="169">
        <v>23</v>
      </c>
      <c r="L32" s="170">
        <v>9</v>
      </c>
      <c r="M32" s="172">
        <v>23</v>
      </c>
      <c r="O32" s="229">
        <v>-5</v>
      </c>
      <c r="P32" s="169">
        <v>23</v>
      </c>
      <c r="Q32" s="229">
        <v>-6.3</v>
      </c>
      <c r="R32" s="169">
        <v>23</v>
      </c>
      <c r="S32" s="243"/>
      <c r="T32" s="171">
        <v>23</v>
      </c>
      <c r="U32" s="243">
        <v>9.3000000000000007</v>
      </c>
      <c r="V32" s="169">
        <v>23</v>
      </c>
      <c r="W32" s="251">
        <v>7.75</v>
      </c>
      <c r="X32" s="240">
        <v>23</v>
      </c>
      <c r="AG32" s="159"/>
      <c r="AH32" s="160"/>
    </row>
    <row r="33" spans="1:34" ht="15.2" customHeight="1" x14ac:dyDescent="0.2">
      <c r="A33" s="161"/>
      <c r="B33" s="162"/>
      <c r="C33" s="162"/>
      <c r="D33" s="168">
        <v>-4.7</v>
      </c>
      <c r="E33" s="169">
        <v>24</v>
      </c>
      <c r="F33" s="168">
        <v>-5.8</v>
      </c>
      <c r="G33" s="169">
        <v>24</v>
      </c>
      <c r="H33" s="170">
        <v>1.24</v>
      </c>
      <c r="I33" s="171">
        <v>24</v>
      </c>
      <c r="J33" s="170">
        <v>10.5</v>
      </c>
      <c r="K33" s="169">
        <v>24</v>
      </c>
      <c r="L33" s="170">
        <v>9.25</v>
      </c>
      <c r="M33" s="172">
        <v>24</v>
      </c>
      <c r="O33" s="229"/>
      <c r="P33" s="169">
        <v>24</v>
      </c>
      <c r="Q33" s="229">
        <v>-6.2</v>
      </c>
      <c r="R33" s="169">
        <v>24</v>
      </c>
      <c r="S33" s="243">
        <v>1.18</v>
      </c>
      <c r="T33" s="171">
        <v>24</v>
      </c>
      <c r="U33" s="243">
        <v>9.5</v>
      </c>
      <c r="V33" s="169">
        <v>24</v>
      </c>
      <c r="W33" s="251">
        <v>8</v>
      </c>
      <c r="X33" s="240">
        <v>24</v>
      </c>
      <c r="AG33" s="159"/>
      <c r="AH33" s="160"/>
    </row>
    <row r="34" spans="1:34" ht="15.2" customHeight="1" x14ac:dyDescent="0.2">
      <c r="A34" s="161"/>
      <c r="B34" s="162"/>
      <c r="C34" s="162"/>
      <c r="D34" s="173"/>
      <c r="E34" s="169">
        <v>25</v>
      </c>
      <c r="F34" s="173"/>
      <c r="G34" s="169">
        <v>25</v>
      </c>
      <c r="H34" s="174">
        <v>1.26</v>
      </c>
      <c r="I34" s="171">
        <v>25</v>
      </c>
      <c r="J34" s="174">
        <v>10.7</v>
      </c>
      <c r="K34" s="169">
        <v>25</v>
      </c>
      <c r="L34" s="174">
        <v>9.5</v>
      </c>
      <c r="M34" s="172">
        <v>25</v>
      </c>
      <c r="O34" s="230">
        <v>-4.9000000000000004</v>
      </c>
      <c r="P34" s="169">
        <v>25</v>
      </c>
      <c r="Q34" s="230">
        <v>-6.1</v>
      </c>
      <c r="R34" s="169">
        <v>25</v>
      </c>
      <c r="S34" s="244"/>
      <c r="T34" s="171">
        <v>25</v>
      </c>
      <c r="U34" s="244">
        <v>9.6999999999999993</v>
      </c>
      <c r="V34" s="169">
        <v>25</v>
      </c>
      <c r="W34" s="252">
        <v>8.3000000000000007</v>
      </c>
      <c r="X34" s="240">
        <v>25</v>
      </c>
      <c r="AG34" s="159"/>
      <c r="AH34" s="160"/>
    </row>
    <row r="35" spans="1:34" ht="15.2" customHeight="1" x14ac:dyDescent="0.2">
      <c r="A35" s="161"/>
      <c r="B35" s="162"/>
      <c r="C35" s="162"/>
      <c r="D35" s="168"/>
      <c r="E35" s="169">
        <v>26</v>
      </c>
      <c r="F35" s="168">
        <v>-5.7</v>
      </c>
      <c r="G35" s="169">
        <v>26</v>
      </c>
      <c r="H35" s="170">
        <v>1.29</v>
      </c>
      <c r="I35" s="171">
        <v>26</v>
      </c>
      <c r="J35" s="170">
        <v>10.9</v>
      </c>
      <c r="K35" s="169">
        <v>26</v>
      </c>
      <c r="L35" s="170">
        <v>9.75</v>
      </c>
      <c r="M35" s="172">
        <v>26</v>
      </c>
      <c r="O35" s="229"/>
      <c r="P35" s="169">
        <v>26</v>
      </c>
      <c r="Q35" s="229"/>
      <c r="R35" s="169">
        <v>26</v>
      </c>
      <c r="S35" s="243">
        <v>1.22</v>
      </c>
      <c r="T35" s="171">
        <v>26</v>
      </c>
      <c r="U35" s="243">
        <v>9.9</v>
      </c>
      <c r="V35" s="169">
        <v>26</v>
      </c>
      <c r="W35" s="251">
        <v>8.6</v>
      </c>
      <c r="X35" s="240">
        <v>26</v>
      </c>
      <c r="AG35" s="159"/>
      <c r="AH35" s="160"/>
    </row>
    <row r="36" spans="1:34" ht="15.2" customHeight="1" x14ac:dyDescent="0.2">
      <c r="A36" s="161"/>
      <c r="B36" s="162"/>
      <c r="C36" s="162"/>
      <c r="D36" s="168">
        <v>-4.5999999999999996</v>
      </c>
      <c r="E36" s="169">
        <v>27</v>
      </c>
      <c r="F36" s="168">
        <v>-5.6</v>
      </c>
      <c r="G36" s="169">
        <v>27</v>
      </c>
      <c r="H36" s="170">
        <v>1.32</v>
      </c>
      <c r="I36" s="171">
        <v>27</v>
      </c>
      <c r="J36" s="170">
        <v>11.1</v>
      </c>
      <c r="K36" s="169">
        <v>27</v>
      </c>
      <c r="L36" s="170">
        <v>10</v>
      </c>
      <c r="M36" s="172">
        <v>27</v>
      </c>
      <c r="O36" s="229">
        <v>-4.8</v>
      </c>
      <c r="P36" s="169">
        <v>27</v>
      </c>
      <c r="Q36" s="229">
        <v>-6</v>
      </c>
      <c r="R36" s="169">
        <v>27</v>
      </c>
      <c r="S36" s="243">
        <v>1.25</v>
      </c>
      <c r="T36" s="171">
        <v>27</v>
      </c>
      <c r="U36" s="243">
        <v>10.1</v>
      </c>
      <c r="V36" s="169">
        <v>27</v>
      </c>
      <c r="W36" s="251">
        <v>8.9</v>
      </c>
      <c r="X36" s="240">
        <v>27</v>
      </c>
      <c r="AG36" s="159"/>
      <c r="AH36" s="160"/>
    </row>
    <row r="37" spans="1:34" ht="15.2" customHeight="1" x14ac:dyDescent="0.2">
      <c r="A37" s="161"/>
      <c r="B37" s="162"/>
      <c r="C37" s="162"/>
      <c r="D37" s="168"/>
      <c r="E37" s="169">
        <v>28</v>
      </c>
      <c r="F37" s="168"/>
      <c r="G37" s="169">
        <v>28</v>
      </c>
      <c r="H37" s="170">
        <v>1.35</v>
      </c>
      <c r="I37" s="171">
        <v>28</v>
      </c>
      <c r="J37" s="170">
        <v>11.3</v>
      </c>
      <c r="K37" s="169">
        <v>28</v>
      </c>
      <c r="L37" s="170">
        <v>10.25</v>
      </c>
      <c r="M37" s="172">
        <v>28</v>
      </c>
      <c r="O37" s="229"/>
      <c r="P37" s="169">
        <v>28</v>
      </c>
      <c r="Q37" s="229">
        <v>-5.9</v>
      </c>
      <c r="R37" s="169">
        <v>28</v>
      </c>
      <c r="S37" s="243">
        <v>1.28</v>
      </c>
      <c r="T37" s="171">
        <v>28</v>
      </c>
      <c r="U37" s="243">
        <v>10.3</v>
      </c>
      <c r="V37" s="169">
        <v>28</v>
      </c>
      <c r="W37" s="251">
        <v>9.1999999999999993</v>
      </c>
      <c r="X37" s="240">
        <v>28</v>
      </c>
      <c r="AG37" s="159"/>
      <c r="AH37" s="160"/>
    </row>
    <row r="38" spans="1:34" ht="15.2" customHeight="1" x14ac:dyDescent="0.2">
      <c r="A38" s="161"/>
      <c r="B38" s="162"/>
      <c r="C38" s="162"/>
      <c r="D38" s="168"/>
      <c r="E38" s="169">
        <v>29</v>
      </c>
      <c r="F38" s="256">
        <v>-5.5</v>
      </c>
      <c r="G38" s="169">
        <v>29</v>
      </c>
      <c r="H38" s="170">
        <v>1.38</v>
      </c>
      <c r="I38" s="171">
        <v>29</v>
      </c>
      <c r="J38" s="170">
        <v>11.5</v>
      </c>
      <c r="K38" s="169">
        <v>29</v>
      </c>
      <c r="L38" s="170">
        <v>10.5</v>
      </c>
      <c r="M38" s="172">
        <v>29</v>
      </c>
      <c r="O38" s="229"/>
      <c r="P38" s="169">
        <v>29</v>
      </c>
      <c r="Q38" s="229"/>
      <c r="R38" s="169">
        <v>29</v>
      </c>
      <c r="S38" s="243">
        <v>1.3</v>
      </c>
      <c r="T38" s="171">
        <v>29</v>
      </c>
      <c r="U38" s="243">
        <v>10.5</v>
      </c>
      <c r="V38" s="169">
        <v>29</v>
      </c>
      <c r="W38" s="251">
        <v>9.5</v>
      </c>
      <c r="X38" s="240">
        <v>29</v>
      </c>
      <c r="AG38" s="159"/>
      <c r="AH38" s="160"/>
    </row>
    <row r="39" spans="1:34" ht="15.2" customHeight="1" x14ac:dyDescent="0.2">
      <c r="A39" s="161"/>
      <c r="B39" s="162"/>
      <c r="C39" s="162"/>
      <c r="D39" s="175">
        <v>-4.5</v>
      </c>
      <c r="E39" s="169">
        <v>30</v>
      </c>
      <c r="F39" s="175"/>
      <c r="G39" s="169">
        <v>30</v>
      </c>
      <c r="H39" s="176">
        <v>1.41</v>
      </c>
      <c r="I39" s="171">
        <v>30</v>
      </c>
      <c r="J39" s="176">
        <v>11.7</v>
      </c>
      <c r="K39" s="169">
        <v>30</v>
      </c>
      <c r="L39" s="176">
        <v>10.8</v>
      </c>
      <c r="M39" s="172">
        <v>30</v>
      </c>
      <c r="O39" s="231">
        <v>-4.7</v>
      </c>
      <c r="P39" s="169">
        <v>30</v>
      </c>
      <c r="Q39" s="231">
        <v>-5.8</v>
      </c>
      <c r="R39" s="169">
        <v>30</v>
      </c>
      <c r="S39" s="245">
        <v>1.34</v>
      </c>
      <c r="T39" s="171">
        <v>30</v>
      </c>
      <c r="U39" s="245">
        <v>10.7</v>
      </c>
      <c r="V39" s="169">
        <v>30</v>
      </c>
      <c r="W39" s="253">
        <v>9.8000000000000007</v>
      </c>
      <c r="X39" s="240">
        <v>30</v>
      </c>
      <c r="AG39" s="159"/>
      <c r="AH39" s="160"/>
    </row>
    <row r="40" spans="1:34" ht="15.2" customHeight="1" x14ac:dyDescent="0.2">
      <c r="A40" s="161"/>
      <c r="B40" s="162"/>
      <c r="C40" s="162"/>
      <c r="D40" s="168"/>
      <c r="E40" s="169">
        <v>31</v>
      </c>
      <c r="F40" s="168">
        <v>-5.4</v>
      </c>
      <c r="G40" s="169">
        <v>31</v>
      </c>
      <c r="H40" s="170">
        <v>1.44</v>
      </c>
      <c r="I40" s="171">
        <v>31</v>
      </c>
      <c r="J40" s="170">
        <v>11.9</v>
      </c>
      <c r="K40" s="169">
        <v>31</v>
      </c>
      <c r="L40" s="170">
        <v>11.1</v>
      </c>
      <c r="M40" s="172">
        <v>31</v>
      </c>
      <c r="O40" s="229"/>
      <c r="P40" s="169">
        <v>31</v>
      </c>
      <c r="Q40" s="229">
        <v>-5.7</v>
      </c>
      <c r="R40" s="169">
        <v>31</v>
      </c>
      <c r="S40" s="243">
        <v>1.36</v>
      </c>
      <c r="T40" s="171">
        <v>31</v>
      </c>
      <c r="U40" s="243">
        <v>10.9</v>
      </c>
      <c r="V40" s="169">
        <v>31</v>
      </c>
      <c r="W40" s="251">
        <v>10.1</v>
      </c>
      <c r="X40" s="240">
        <v>31</v>
      </c>
      <c r="AG40" s="159"/>
      <c r="AH40" s="160"/>
    </row>
    <row r="41" spans="1:34" ht="15.2" customHeight="1" x14ac:dyDescent="0.2">
      <c r="A41" s="161"/>
      <c r="B41" s="162"/>
      <c r="C41" s="162"/>
      <c r="D41" s="168"/>
      <c r="E41" s="169">
        <v>32</v>
      </c>
      <c r="F41" s="168">
        <v>-5.3</v>
      </c>
      <c r="G41" s="169">
        <v>32</v>
      </c>
      <c r="H41" s="170">
        <v>1.46</v>
      </c>
      <c r="I41" s="171">
        <v>32</v>
      </c>
      <c r="J41" s="170">
        <v>12.1</v>
      </c>
      <c r="K41" s="169">
        <v>32</v>
      </c>
      <c r="L41" s="170">
        <v>11.4</v>
      </c>
      <c r="M41" s="172">
        <v>32</v>
      </c>
      <c r="O41" s="229"/>
      <c r="P41" s="169">
        <v>32</v>
      </c>
      <c r="Q41" s="229"/>
      <c r="R41" s="169">
        <v>32</v>
      </c>
      <c r="S41" s="243">
        <v>1.39</v>
      </c>
      <c r="T41" s="171">
        <v>32</v>
      </c>
      <c r="U41" s="243">
        <v>11.1</v>
      </c>
      <c r="V41" s="169">
        <v>32</v>
      </c>
      <c r="W41" s="251">
        <v>10.4</v>
      </c>
      <c r="X41" s="240">
        <v>32</v>
      </c>
      <c r="AG41" s="159"/>
      <c r="AH41" s="160"/>
    </row>
    <row r="42" spans="1:34" ht="15.2" customHeight="1" x14ac:dyDescent="0.2">
      <c r="A42" s="161"/>
      <c r="B42" s="162"/>
      <c r="C42" s="162"/>
      <c r="D42" s="168">
        <v>-4.4000000000000004</v>
      </c>
      <c r="E42" s="169">
        <v>33</v>
      </c>
      <c r="F42" s="168"/>
      <c r="G42" s="169">
        <v>33</v>
      </c>
      <c r="H42" s="170">
        <v>1.49</v>
      </c>
      <c r="I42" s="171">
        <v>33</v>
      </c>
      <c r="J42" s="170">
        <v>12.5</v>
      </c>
      <c r="K42" s="169">
        <v>33</v>
      </c>
      <c r="L42" s="170">
        <v>11.7</v>
      </c>
      <c r="M42" s="172">
        <v>33</v>
      </c>
      <c r="O42" s="229">
        <v>-4.5999999999999996</v>
      </c>
      <c r="P42" s="169">
        <v>33</v>
      </c>
      <c r="Q42" s="229">
        <v>-5.6</v>
      </c>
      <c r="R42" s="169">
        <v>33</v>
      </c>
      <c r="S42" s="243">
        <v>1.42</v>
      </c>
      <c r="T42" s="171">
        <v>33</v>
      </c>
      <c r="U42" s="243">
        <v>11.3</v>
      </c>
      <c r="V42" s="169">
        <v>33</v>
      </c>
      <c r="W42" s="251">
        <v>10.7</v>
      </c>
      <c r="X42" s="240">
        <v>33</v>
      </c>
      <c r="AG42" s="159"/>
      <c r="AH42" s="160"/>
    </row>
    <row r="43" spans="1:34" ht="15.2" customHeight="1" x14ac:dyDescent="0.2">
      <c r="A43" s="161"/>
      <c r="B43" s="162"/>
      <c r="C43" s="162"/>
      <c r="D43" s="168"/>
      <c r="E43" s="169">
        <v>34</v>
      </c>
      <c r="F43" s="168">
        <v>-5.2</v>
      </c>
      <c r="G43" s="169">
        <v>34</v>
      </c>
      <c r="H43" s="170">
        <v>1.51</v>
      </c>
      <c r="I43" s="171">
        <v>34</v>
      </c>
      <c r="J43" s="170">
        <v>12.5</v>
      </c>
      <c r="K43" s="169">
        <v>34</v>
      </c>
      <c r="L43" s="170">
        <v>12</v>
      </c>
      <c r="M43" s="172">
        <v>34</v>
      </c>
      <c r="O43" s="229"/>
      <c r="P43" s="169">
        <v>34</v>
      </c>
      <c r="Q43" s="229"/>
      <c r="R43" s="169">
        <v>34</v>
      </c>
      <c r="S43" s="243">
        <v>1.44</v>
      </c>
      <c r="T43" s="171">
        <v>34</v>
      </c>
      <c r="U43" s="243">
        <v>11.5</v>
      </c>
      <c r="V43" s="169">
        <v>34</v>
      </c>
      <c r="W43" s="251">
        <v>11</v>
      </c>
      <c r="X43" s="240">
        <v>34</v>
      </c>
      <c r="AG43" s="159"/>
      <c r="AH43" s="160"/>
    </row>
    <row r="44" spans="1:34" ht="15.2" customHeight="1" x14ac:dyDescent="0.2">
      <c r="A44" s="161"/>
      <c r="B44" s="162"/>
      <c r="C44" s="162"/>
      <c r="D44" s="173"/>
      <c r="E44" s="169">
        <v>35</v>
      </c>
      <c r="F44" s="173">
        <v>-5.0999999999999996</v>
      </c>
      <c r="G44" s="169">
        <v>35</v>
      </c>
      <c r="H44" s="174">
        <v>1.53</v>
      </c>
      <c r="I44" s="171">
        <v>35</v>
      </c>
      <c r="J44" s="174">
        <v>12.7</v>
      </c>
      <c r="K44" s="169">
        <v>35</v>
      </c>
      <c r="L44" s="174">
        <v>12.3</v>
      </c>
      <c r="M44" s="172">
        <v>35</v>
      </c>
      <c r="O44" s="230"/>
      <c r="P44" s="169">
        <v>35</v>
      </c>
      <c r="Q44" s="230">
        <v>-5.5</v>
      </c>
      <c r="R44" s="169">
        <v>35</v>
      </c>
      <c r="S44" s="244">
        <v>1.46</v>
      </c>
      <c r="T44" s="171">
        <v>35</v>
      </c>
      <c r="U44" s="244">
        <v>11.7</v>
      </c>
      <c r="V44" s="169">
        <v>35</v>
      </c>
      <c r="W44" s="252">
        <v>11.3</v>
      </c>
      <c r="X44" s="240">
        <v>35</v>
      </c>
      <c r="AG44" s="159"/>
      <c r="AH44" s="160"/>
    </row>
    <row r="45" spans="1:34" ht="15.2" customHeight="1" x14ac:dyDescent="0.2">
      <c r="A45" s="161"/>
      <c r="B45" s="162"/>
      <c r="C45" s="162"/>
      <c r="D45" s="168">
        <v>-4.3</v>
      </c>
      <c r="E45" s="169">
        <v>36</v>
      </c>
      <c r="F45" s="168"/>
      <c r="G45" s="169">
        <v>36</v>
      </c>
      <c r="H45" s="170">
        <v>1.55</v>
      </c>
      <c r="I45" s="171">
        <v>36</v>
      </c>
      <c r="J45" s="170">
        <v>12.9</v>
      </c>
      <c r="K45" s="169">
        <v>36</v>
      </c>
      <c r="L45" s="170">
        <v>12.6</v>
      </c>
      <c r="M45" s="172">
        <v>36</v>
      </c>
      <c r="O45" s="229">
        <v>-4.5</v>
      </c>
      <c r="P45" s="169">
        <v>36</v>
      </c>
      <c r="Q45" s="229">
        <v>-5.4</v>
      </c>
      <c r="R45" s="169">
        <v>36</v>
      </c>
      <c r="S45" s="243">
        <v>1.48</v>
      </c>
      <c r="T45" s="171">
        <v>36</v>
      </c>
      <c r="U45" s="243">
        <v>11.9</v>
      </c>
      <c r="V45" s="169">
        <v>36</v>
      </c>
      <c r="W45" s="251">
        <v>11.6</v>
      </c>
      <c r="X45" s="240">
        <v>36</v>
      </c>
      <c r="AG45" s="159"/>
      <c r="AH45" s="160"/>
    </row>
    <row r="46" spans="1:34" ht="15.2" customHeight="1" x14ac:dyDescent="0.2">
      <c r="A46" s="161"/>
      <c r="B46" s="162"/>
      <c r="C46" s="162"/>
      <c r="D46" s="168"/>
      <c r="E46" s="169">
        <v>37</v>
      </c>
      <c r="F46" s="168">
        <v>-5</v>
      </c>
      <c r="G46" s="169">
        <v>37</v>
      </c>
      <c r="H46" s="170"/>
      <c r="I46" s="171">
        <v>37</v>
      </c>
      <c r="J46" s="170">
        <v>13.1</v>
      </c>
      <c r="K46" s="169">
        <v>37</v>
      </c>
      <c r="L46" s="170">
        <v>13</v>
      </c>
      <c r="M46" s="172">
        <v>37</v>
      </c>
      <c r="O46" s="229"/>
      <c r="P46" s="169">
        <v>37</v>
      </c>
      <c r="Q46" s="229"/>
      <c r="R46" s="169">
        <v>37</v>
      </c>
      <c r="S46" s="243"/>
      <c r="T46" s="171">
        <v>37</v>
      </c>
      <c r="U46" s="243">
        <v>12.1</v>
      </c>
      <c r="V46" s="169">
        <v>37</v>
      </c>
      <c r="W46" s="251">
        <v>11.95</v>
      </c>
      <c r="X46" s="240">
        <v>37</v>
      </c>
      <c r="AG46" s="159"/>
      <c r="AH46" s="160"/>
    </row>
    <row r="47" spans="1:34" ht="15.2" customHeight="1" x14ac:dyDescent="0.2">
      <c r="A47" s="161"/>
      <c r="B47" s="162"/>
      <c r="C47" s="162"/>
      <c r="D47" s="168"/>
      <c r="E47" s="169">
        <v>38</v>
      </c>
      <c r="F47" s="168">
        <v>-4.9000000000000004</v>
      </c>
      <c r="G47" s="169">
        <v>38</v>
      </c>
      <c r="H47" s="170">
        <v>1.58</v>
      </c>
      <c r="I47" s="171">
        <v>38</v>
      </c>
      <c r="J47" s="170">
        <v>13.3</v>
      </c>
      <c r="K47" s="169">
        <v>38</v>
      </c>
      <c r="L47" s="170">
        <v>13.4</v>
      </c>
      <c r="M47" s="172">
        <v>38</v>
      </c>
      <c r="O47" s="229"/>
      <c r="P47" s="169">
        <v>38</v>
      </c>
      <c r="Q47" s="229">
        <v>-5.3</v>
      </c>
      <c r="R47" s="169">
        <v>38</v>
      </c>
      <c r="S47" s="243">
        <v>1.5</v>
      </c>
      <c r="T47" s="171">
        <v>38</v>
      </c>
      <c r="U47" s="243">
        <v>12.3</v>
      </c>
      <c r="V47" s="169">
        <v>38</v>
      </c>
      <c r="W47" s="251">
        <v>12.3</v>
      </c>
      <c r="X47" s="240">
        <v>38</v>
      </c>
      <c r="AG47" s="159"/>
      <c r="AH47" s="160"/>
    </row>
    <row r="48" spans="1:34" ht="15.2" customHeight="1" x14ac:dyDescent="0.2">
      <c r="A48" s="161"/>
      <c r="B48" s="162"/>
      <c r="C48" s="162"/>
      <c r="D48" s="168">
        <v>-4.2</v>
      </c>
      <c r="E48" s="169">
        <v>39</v>
      </c>
      <c r="F48" s="168"/>
      <c r="G48" s="169">
        <v>39</v>
      </c>
      <c r="H48" s="170"/>
      <c r="I48" s="171">
        <v>39</v>
      </c>
      <c r="J48" s="170">
        <v>13.5</v>
      </c>
      <c r="K48" s="169">
        <v>39</v>
      </c>
      <c r="L48" s="170">
        <v>13.8</v>
      </c>
      <c r="M48" s="172">
        <v>39</v>
      </c>
      <c r="O48" s="229">
        <v>-4.4000000000000004</v>
      </c>
      <c r="P48" s="169">
        <v>39</v>
      </c>
      <c r="Q48" s="229"/>
      <c r="R48" s="169">
        <v>39</v>
      </c>
      <c r="S48" s="243"/>
      <c r="T48" s="171">
        <v>39</v>
      </c>
      <c r="U48" s="243">
        <v>12.5</v>
      </c>
      <c r="V48" s="169">
        <v>39</v>
      </c>
      <c r="W48" s="251">
        <v>12.65</v>
      </c>
      <c r="X48" s="240">
        <v>39</v>
      </c>
      <c r="AG48" s="159"/>
      <c r="AH48" s="160"/>
    </row>
    <row r="49" spans="1:34" ht="15.2" customHeight="1" x14ac:dyDescent="0.2">
      <c r="A49" s="161"/>
      <c r="B49" s="162"/>
      <c r="C49" s="162"/>
      <c r="D49" s="175"/>
      <c r="E49" s="169">
        <v>40</v>
      </c>
      <c r="F49" s="175">
        <v>-4.8</v>
      </c>
      <c r="G49" s="169">
        <v>40</v>
      </c>
      <c r="H49" s="176">
        <v>1.61</v>
      </c>
      <c r="I49" s="171">
        <v>40</v>
      </c>
      <c r="J49" s="176">
        <v>13.7</v>
      </c>
      <c r="K49" s="169">
        <v>40</v>
      </c>
      <c r="L49" s="176">
        <v>14.2</v>
      </c>
      <c r="M49" s="172">
        <v>40</v>
      </c>
      <c r="O49" s="231"/>
      <c r="P49" s="169">
        <v>40</v>
      </c>
      <c r="Q49" s="231">
        <v>-5.2</v>
      </c>
      <c r="R49" s="169">
        <v>40</v>
      </c>
      <c r="S49" s="245">
        <v>1.52</v>
      </c>
      <c r="T49" s="171">
        <v>40</v>
      </c>
      <c r="U49" s="245">
        <v>12.7</v>
      </c>
      <c r="V49" s="169">
        <v>40</v>
      </c>
      <c r="W49" s="253">
        <v>13</v>
      </c>
      <c r="X49" s="240">
        <v>40</v>
      </c>
      <c r="AG49" s="159"/>
      <c r="AH49" s="160"/>
    </row>
    <row r="50" spans="1:34" ht="15.2" customHeight="1" x14ac:dyDescent="0.2">
      <c r="A50" s="161"/>
      <c r="B50" s="162"/>
      <c r="C50" s="162"/>
      <c r="D50" s="168"/>
      <c r="E50" s="169">
        <v>41</v>
      </c>
      <c r="F50" s="168"/>
      <c r="G50" s="169">
        <v>41</v>
      </c>
      <c r="H50" s="170">
        <v>1.62</v>
      </c>
      <c r="I50" s="171">
        <v>41</v>
      </c>
      <c r="J50" s="170">
        <v>13.9</v>
      </c>
      <c r="K50" s="169">
        <v>41</v>
      </c>
      <c r="L50" s="170">
        <v>14.6</v>
      </c>
      <c r="M50" s="172">
        <v>41</v>
      </c>
      <c r="O50" s="229"/>
      <c r="P50" s="169">
        <v>41</v>
      </c>
      <c r="Q50" s="229"/>
      <c r="R50" s="169">
        <v>41</v>
      </c>
      <c r="S50" s="243"/>
      <c r="T50" s="171">
        <v>41</v>
      </c>
      <c r="U50" s="243">
        <v>12.9</v>
      </c>
      <c r="V50" s="169">
        <v>41</v>
      </c>
      <c r="W50" s="251">
        <v>13.35</v>
      </c>
      <c r="X50" s="240">
        <v>41</v>
      </c>
      <c r="AG50" s="159"/>
      <c r="AH50" s="160"/>
    </row>
    <row r="51" spans="1:34" ht="15.2" customHeight="1" x14ac:dyDescent="0.2">
      <c r="A51" s="161"/>
      <c r="B51" s="162"/>
      <c r="C51" s="162"/>
      <c r="D51" s="168">
        <v>-4.0999999999999996</v>
      </c>
      <c r="E51" s="169">
        <v>42</v>
      </c>
      <c r="F51" s="168">
        <v>-4.7</v>
      </c>
      <c r="G51" s="169">
        <v>42</v>
      </c>
      <c r="H51" s="170">
        <v>1.63</v>
      </c>
      <c r="I51" s="171">
        <v>42</v>
      </c>
      <c r="J51" s="170">
        <v>14.1</v>
      </c>
      <c r="K51" s="169">
        <v>42</v>
      </c>
      <c r="L51" s="170">
        <v>15</v>
      </c>
      <c r="M51" s="172">
        <v>42</v>
      </c>
      <c r="O51" s="229">
        <v>-4.3</v>
      </c>
      <c r="P51" s="169">
        <v>42</v>
      </c>
      <c r="Q51" s="229">
        <v>-5.0999999999999996</v>
      </c>
      <c r="R51" s="169">
        <v>42</v>
      </c>
      <c r="S51" s="243">
        <v>1.54</v>
      </c>
      <c r="T51" s="171">
        <v>42</v>
      </c>
      <c r="U51" s="243">
        <v>13.1</v>
      </c>
      <c r="V51" s="169">
        <v>42</v>
      </c>
      <c r="W51" s="251">
        <v>13.7</v>
      </c>
      <c r="X51" s="240">
        <v>42</v>
      </c>
      <c r="AG51" s="159"/>
      <c r="AH51" s="160"/>
    </row>
    <row r="52" spans="1:34" ht="15.2" customHeight="1" x14ac:dyDescent="0.2">
      <c r="A52" s="161"/>
      <c r="B52" s="162"/>
      <c r="C52" s="162"/>
      <c r="D52" s="168"/>
      <c r="E52" s="169">
        <v>43</v>
      </c>
      <c r="F52" s="168"/>
      <c r="G52" s="169">
        <v>43</v>
      </c>
      <c r="H52" s="170">
        <v>1.64</v>
      </c>
      <c r="I52" s="171">
        <v>43</v>
      </c>
      <c r="J52" s="170"/>
      <c r="K52" s="169">
        <v>43</v>
      </c>
      <c r="L52" s="170"/>
      <c r="M52" s="172">
        <v>43</v>
      </c>
      <c r="O52" s="229"/>
      <c r="P52" s="169">
        <v>43</v>
      </c>
      <c r="Q52" s="229"/>
      <c r="R52" s="169">
        <v>43</v>
      </c>
      <c r="S52" s="243">
        <v>1.55</v>
      </c>
      <c r="T52" s="171">
        <v>43</v>
      </c>
      <c r="U52" s="243"/>
      <c r="V52" s="169">
        <v>43</v>
      </c>
      <c r="W52" s="251"/>
      <c r="X52" s="240">
        <v>43</v>
      </c>
      <c r="AG52" s="159"/>
      <c r="AH52" s="160"/>
    </row>
    <row r="53" spans="1:34" ht="15.2" customHeight="1" x14ac:dyDescent="0.2">
      <c r="A53" s="161"/>
      <c r="B53" s="162"/>
      <c r="C53" s="162"/>
      <c r="D53" s="168"/>
      <c r="E53" s="169">
        <v>44</v>
      </c>
      <c r="F53" s="168"/>
      <c r="G53" s="169">
        <v>44</v>
      </c>
      <c r="H53" s="170">
        <v>1.66</v>
      </c>
      <c r="I53" s="171">
        <v>44</v>
      </c>
      <c r="J53" s="170"/>
      <c r="K53" s="169">
        <v>44</v>
      </c>
      <c r="L53" s="170"/>
      <c r="M53" s="172">
        <v>44</v>
      </c>
      <c r="O53" s="229"/>
      <c r="P53" s="169">
        <v>44</v>
      </c>
      <c r="Q53" s="229"/>
      <c r="R53" s="169">
        <v>44</v>
      </c>
      <c r="S53" s="243">
        <v>1.56</v>
      </c>
      <c r="T53" s="171">
        <v>44</v>
      </c>
      <c r="U53" s="243"/>
      <c r="V53" s="169">
        <v>44</v>
      </c>
      <c r="W53" s="251"/>
      <c r="X53" s="240">
        <v>44</v>
      </c>
      <c r="AG53" s="159"/>
      <c r="AH53" s="160"/>
    </row>
    <row r="54" spans="1:34" ht="15.2" customHeight="1" thickBot="1" x14ac:dyDescent="0.25">
      <c r="A54" s="161"/>
      <c r="B54" s="162"/>
      <c r="C54" s="162"/>
      <c r="D54" s="173"/>
      <c r="E54" s="169">
        <v>45</v>
      </c>
      <c r="F54" s="173"/>
      <c r="G54" s="169">
        <v>45</v>
      </c>
      <c r="H54" s="174">
        <v>1.69</v>
      </c>
      <c r="I54" s="171">
        <v>45</v>
      </c>
      <c r="J54" s="174"/>
      <c r="K54" s="169">
        <v>45</v>
      </c>
      <c r="L54" s="174"/>
      <c r="M54" s="172">
        <v>45</v>
      </c>
      <c r="O54" s="232"/>
      <c r="P54" s="233">
        <v>45</v>
      </c>
      <c r="Q54" s="232"/>
      <c r="R54" s="233">
        <v>45</v>
      </c>
      <c r="S54" s="247">
        <v>1.58</v>
      </c>
      <c r="T54" s="234">
        <v>45</v>
      </c>
      <c r="U54" s="247"/>
      <c r="V54" s="233">
        <v>45</v>
      </c>
      <c r="W54" s="255"/>
      <c r="X54" s="241">
        <v>45</v>
      </c>
      <c r="AG54" s="177"/>
      <c r="AH54" s="178"/>
    </row>
  </sheetData>
  <mergeCells count="2">
    <mergeCell ref="D5:M5"/>
    <mergeCell ref="O5:X5"/>
  </mergeCells>
  <phoneticPr fontId="25" type="noConversion"/>
  <printOptions horizontalCentered="1" gridLines="1"/>
  <pageMargins left="0" right="0" top="0.2" bottom="0.2" header="0.39" footer="0.39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152"/>
  <sheetViews>
    <sheetView workbookViewId="0">
      <selection activeCell="N27" sqref="N27"/>
    </sheetView>
  </sheetViews>
  <sheetFormatPr baseColWidth="10" defaultColWidth="11.42578125" defaultRowHeight="12" x14ac:dyDescent="0.2"/>
  <cols>
    <col min="1" max="1" width="16.85546875" style="6" bestFit="1" customWidth="1"/>
    <col min="2" max="2" width="22.140625" style="6" customWidth="1"/>
    <col min="3" max="3" width="7.7109375" style="6" customWidth="1"/>
    <col min="4" max="4" width="5.28515625" style="8" customWidth="1"/>
    <col min="5" max="5" width="3.28515625" style="55" customWidth="1"/>
    <col min="6" max="6" width="5.42578125" style="50" bestFit="1" customWidth="1"/>
    <col min="7" max="7" width="20.42578125" style="8" bestFit="1" customWidth="1"/>
    <col min="8" max="8" width="16.85546875" style="7" bestFit="1" customWidth="1"/>
    <col min="9" max="9" width="7.7109375" style="8" customWidth="1"/>
    <col min="10" max="10" width="5.28515625" style="56" customWidth="1"/>
    <col min="11" max="11" width="3.28515625" style="55" customWidth="1"/>
    <col min="12" max="12" width="5.42578125" style="9" bestFit="1" customWidth="1"/>
    <col min="13" max="13" width="20.42578125" style="8" bestFit="1" customWidth="1"/>
    <col min="14" max="14" width="16.85546875" style="7" bestFit="1" customWidth="1"/>
    <col min="15" max="15" width="7.7109375" style="8" customWidth="1"/>
    <col min="16" max="16" width="5.28515625" style="56" customWidth="1"/>
    <col min="17" max="17" width="3.28515625" style="55" customWidth="1"/>
    <col min="18" max="18" width="5.42578125" style="6" bestFit="1" customWidth="1"/>
    <col min="19" max="16384" width="11.42578125" style="6"/>
  </cols>
  <sheetData>
    <row r="1" spans="1:61" s="11" customFormat="1" ht="6.75" customHeight="1" x14ac:dyDescent="0.2">
      <c r="A1" s="12"/>
      <c r="B1" s="13"/>
      <c r="C1" s="13"/>
      <c r="D1" s="18"/>
      <c r="E1" s="57"/>
      <c r="F1" s="14"/>
      <c r="G1" s="15"/>
      <c r="H1" s="14"/>
      <c r="I1" s="15"/>
      <c r="J1" s="58"/>
      <c r="K1" s="18"/>
      <c r="L1" s="16"/>
      <c r="M1" s="15"/>
      <c r="N1" s="14"/>
      <c r="O1" s="15"/>
      <c r="P1" s="58"/>
      <c r="Q1" s="59"/>
      <c r="S1" s="321"/>
      <c r="T1" s="321"/>
      <c r="U1" s="321"/>
      <c r="V1" s="321"/>
      <c r="W1" s="361"/>
      <c r="X1" s="361"/>
      <c r="Y1" s="361"/>
    </row>
    <row r="2" spans="1:61" s="26" customFormat="1" ht="15.75" customHeight="1" x14ac:dyDescent="0.25">
      <c r="A2" s="27"/>
      <c r="B2" s="29" t="s">
        <v>0</v>
      </c>
      <c r="C2" s="28"/>
      <c r="D2" s="32"/>
      <c r="E2" s="60"/>
      <c r="F2" s="29"/>
      <c r="G2" s="30"/>
      <c r="H2" s="36"/>
      <c r="I2" s="32"/>
      <c r="J2" s="30" t="s">
        <v>86</v>
      </c>
      <c r="K2" s="32"/>
      <c r="L2" s="33"/>
      <c r="M2" s="32"/>
      <c r="N2" s="31"/>
      <c r="O2" s="34"/>
      <c r="P2" s="61"/>
      <c r="Q2" s="35"/>
      <c r="R2" s="34"/>
      <c r="S2" s="356"/>
      <c r="T2" s="356"/>
      <c r="U2" s="356"/>
      <c r="V2" s="356"/>
      <c r="W2" s="360"/>
      <c r="X2" s="360"/>
      <c r="Y2" s="360"/>
      <c r="Z2" s="360"/>
      <c r="AA2" s="360"/>
      <c r="AB2" s="360"/>
      <c r="AC2" s="360"/>
      <c r="AD2" s="360"/>
      <c r="AE2" s="360"/>
      <c r="AF2" s="360"/>
      <c r="AG2" s="360"/>
      <c r="AH2" s="360"/>
      <c r="AI2" s="360"/>
      <c r="AJ2" s="360"/>
    </row>
    <row r="3" spans="1:61" s="26" customFormat="1" ht="15.75" customHeight="1" x14ac:dyDescent="0.25">
      <c r="A3" s="27"/>
      <c r="B3" s="30" t="s">
        <v>29</v>
      </c>
      <c r="C3" s="28"/>
      <c r="D3" s="298" t="s">
        <v>30</v>
      </c>
      <c r="E3" s="30"/>
      <c r="F3" s="29"/>
      <c r="G3" s="30"/>
      <c r="H3" s="29"/>
      <c r="I3" s="31"/>
      <c r="J3" s="30" t="s">
        <v>97</v>
      </c>
      <c r="K3" s="33"/>
      <c r="L3" s="61"/>
      <c r="M3" s="31"/>
      <c r="N3" s="62"/>
      <c r="O3" s="62"/>
      <c r="P3" s="62"/>
      <c r="Q3" s="62"/>
      <c r="R3" s="357"/>
      <c r="S3" s="356"/>
      <c r="T3" s="356"/>
      <c r="U3" s="356"/>
      <c r="V3" s="356"/>
      <c r="W3" s="360"/>
      <c r="X3" s="360"/>
      <c r="Y3" s="360"/>
      <c r="Z3" s="360"/>
      <c r="AA3" s="360"/>
      <c r="AB3" s="360"/>
      <c r="AC3" s="360"/>
      <c r="AD3" s="360"/>
      <c r="AE3" s="360"/>
      <c r="AF3" s="360"/>
      <c r="AG3" s="360"/>
      <c r="AH3" s="360"/>
      <c r="AI3" s="360"/>
      <c r="AJ3" s="360"/>
    </row>
    <row r="4" spans="1:61" s="11" customFormat="1" ht="8.25" customHeight="1" x14ac:dyDescent="0.25">
      <c r="A4" s="542"/>
      <c r="B4" s="543"/>
      <c r="C4" s="543"/>
      <c r="D4" s="543"/>
      <c r="E4" s="543"/>
      <c r="F4" s="543"/>
      <c r="G4" s="543"/>
      <c r="H4" s="543"/>
      <c r="I4" s="543"/>
      <c r="J4" s="543"/>
      <c r="K4" s="543"/>
      <c r="L4" s="543"/>
      <c r="M4" s="543"/>
      <c r="N4" s="543"/>
      <c r="O4" s="543"/>
      <c r="P4" s="543"/>
      <c r="Q4" s="544"/>
      <c r="R4" s="321"/>
      <c r="S4" s="321"/>
      <c r="T4" s="321"/>
      <c r="U4" s="321"/>
      <c r="V4" s="321"/>
      <c r="W4" s="361"/>
      <c r="X4" s="361"/>
      <c r="Y4" s="361"/>
      <c r="Z4" s="361"/>
      <c r="AA4" s="361"/>
      <c r="AB4" s="361"/>
      <c r="AC4" s="361"/>
      <c r="AD4" s="361"/>
      <c r="AE4" s="361"/>
      <c r="AF4" s="361"/>
      <c r="AG4" s="361"/>
      <c r="AH4" s="361"/>
      <c r="AI4" s="361"/>
      <c r="AJ4" s="361"/>
    </row>
    <row r="5" spans="1:61" s="11" customFormat="1" ht="6.75" customHeight="1" x14ac:dyDescent="0.2">
      <c r="A5" s="21"/>
      <c r="B5" s="181"/>
      <c r="C5" s="181"/>
      <c r="D5" s="184"/>
      <c r="E5" s="195"/>
      <c r="F5" s="22"/>
      <c r="G5" s="183"/>
      <c r="H5" s="182"/>
      <c r="I5" s="183"/>
      <c r="J5" s="189"/>
      <c r="K5" s="184"/>
      <c r="L5" s="23"/>
      <c r="M5" s="183"/>
      <c r="N5" s="182"/>
      <c r="O5" s="183"/>
      <c r="P5" s="189"/>
      <c r="Q5" s="184"/>
      <c r="R5" s="321"/>
      <c r="S5" s="321"/>
      <c r="T5" s="321"/>
      <c r="U5" s="321"/>
      <c r="V5" s="321"/>
      <c r="W5" s="361"/>
      <c r="X5" s="361"/>
      <c r="Y5" s="361"/>
      <c r="Z5" s="361"/>
      <c r="AA5" s="361"/>
      <c r="AB5" s="361"/>
      <c r="AC5" s="361"/>
      <c r="AD5" s="361"/>
      <c r="AE5" s="361"/>
      <c r="AF5" s="361"/>
      <c r="AG5" s="361"/>
      <c r="AH5" s="361"/>
      <c r="AI5" s="361"/>
      <c r="AJ5" s="361"/>
    </row>
    <row r="6" spans="1:61" ht="15.75" customHeight="1" x14ac:dyDescent="0.25">
      <c r="A6" s="190"/>
      <c r="B6" s="504" t="s">
        <v>434</v>
      </c>
      <c r="C6" s="191"/>
      <c r="D6" s="192"/>
      <c r="E6" s="193"/>
      <c r="F6" s="49"/>
      <c r="G6" s="190"/>
      <c r="H6" s="194" t="s">
        <v>4</v>
      </c>
      <c r="I6" s="191"/>
      <c r="J6" s="192"/>
      <c r="K6" s="193"/>
      <c r="L6" s="64"/>
      <c r="M6" s="354"/>
      <c r="N6" s="354"/>
      <c r="O6" s="354"/>
      <c r="P6" s="354"/>
      <c r="Q6" s="355"/>
      <c r="R6" s="76"/>
      <c r="S6" s="76"/>
      <c r="T6" s="76"/>
      <c r="U6" s="76"/>
      <c r="V6" s="76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52"/>
      <c r="BF6" s="52"/>
      <c r="BG6" s="52"/>
      <c r="BH6" s="52"/>
      <c r="BI6" s="52"/>
    </row>
    <row r="7" spans="1:61" s="65" customFormat="1" x14ac:dyDescent="0.2">
      <c r="A7" s="66" t="s">
        <v>31</v>
      </c>
      <c r="B7" s="67" t="s">
        <v>27</v>
      </c>
      <c r="C7" s="67"/>
      <c r="D7" s="68" t="s">
        <v>15</v>
      </c>
      <c r="E7" s="198"/>
      <c r="F7" s="70"/>
      <c r="G7" s="66" t="s">
        <v>31</v>
      </c>
      <c r="H7" s="67" t="s">
        <v>27</v>
      </c>
      <c r="I7" s="67"/>
      <c r="J7" s="68" t="s">
        <v>15</v>
      </c>
      <c r="K7" s="198"/>
      <c r="L7" s="75"/>
      <c r="M7" s="342"/>
      <c r="N7" s="342"/>
      <c r="O7" s="342"/>
      <c r="P7" s="343"/>
      <c r="Q7" s="343"/>
      <c r="W7" s="362"/>
      <c r="X7" s="362"/>
      <c r="Y7" s="362"/>
      <c r="Z7" s="362"/>
      <c r="AA7" s="362"/>
      <c r="AB7" s="362"/>
      <c r="AC7" s="362"/>
      <c r="AD7" s="362"/>
      <c r="AE7" s="362"/>
      <c r="AF7" s="362"/>
      <c r="AG7" s="362"/>
      <c r="AH7" s="362"/>
      <c r="AI7" s="362"/>
      <c r="AJ7" s="362"/>
      <c r="AK7" s="362"/>
      <c r="AL7" s="362"/>
      <c r="AM7" s="362"/>
      <c r="AN7" s="362"/>
      <c r="AO7" s="362"/>
      <c r="AP7" s="362"/>
      <c r="AQ7" s="362"/>
      <c r="AR7" s="362"/>
      <c r="AS7" s="362"/>
      <c r="AT7" s="362"/>
      <c r="AU7" s="362"/>
      <c r="AV7" s="362"/>
      <c r="AW7" s="362"/>
      <c r="AX7" s="362"/>
      <c r="AY7" s="362"/>
      <c r="AZ7" s="362"/>
      <c r="BA7" s="362"/>
      <c r="BB7" s="362"/>
      <c r="BC7" s="362"/>
      <c r="BD7" s="362"/>
      <c r="BE7" s="362"/>
      <c r="BF7" s="362"/>
      <c r="BG7" s="362"/>
      <c r="BH7" s="362"/>
      <c r="BI7" s="362"/>
    </row>
    <row r="8" spans="1:61" s="76" customFormat="1" ht="12" customHeight="1" x14ac:dyDescent="0.2">
      <c r="A8" s="308"/>
      <c r="B8" s="309"/>
      <c r="C8" s="309"/>
      <c r="D8" s="310"/>
      <c r="E8" s="311"/>
      <c r="F8" s="78"/>
      <c r="G8" s="339" t="s">
        <v>363</v>
      </c>
      <c r="H8" s="339" t="s">
        <v>364</v>
      </c>
      <c r="I8" s="307" t="s">
        <v>87</v>
      </c>
      <c r="J8" s="301">
        <v>64</v>
      </c>
      <c r="K8" s="385">
        <v>1</v>
      </c>
      <c r="L8" s="82"/>
      <c r="M8" s="130"/>
      <c r="N8" s="130"/>
      <c r="O8" s="130"/>
      <c r="P8" s="344"/>
      <c r="Q8" s="345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</row>
    <row r="9" spans="1:61" s="76" customFormat="1" ht="12" customHeight="1" x14ac:dyDescent="0.2">
      <c r="A9" s="308"/>
      <c r="B9" s="309"/>
      <c r="C9" s="309"/>
      <c r="D9" s="310"/>
      <c r="E9" s="311"/>
      <c r="F9" s="78"/>
      <c r="G9" s="337" t="s">
        <v>367</v>
      </c>
      <c r="H9" s="336" t="s">
        <v>207</v>
      </c>
      <c r="I9" s="307" t="s">
        <v>87</v>
      </c>
      <c r="J9" s="301">
        <v>62</v>
      </c>
      <c r="K9" s="385">
        <v>2</v>
      </c>
      <c r="L9" s="82"/>
      <c r="M9" s="130"/>
      <c r="N9" s="130"/>
      <c r="O9" s="130"/>
      <c r="P9" s="344"/>
      <c r="Q9" s="345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</row>
    <row r="10" spans="1:61" s="76" customFormat="1" ht="12" customHeight="1" x14ac:dyDescent="0.2">
      <c r="A10" s="314"/>
      <c r="B10" s="315"/>
      <c r="C10" s="315"/>
      <c r="D10" s="310"/>
      <c r="E10" s="311"/>
      <c r="F10" s="78"/>
      <c r="G10" s="339" t="s">
        <v>182</v>
      </c>
      <c r="H10" s="339" t="s">
        <v>183</v>
      </c>
      <c r="I10" s="307" t="s">
        <v>89</v>
      </c>
      <c r="J10" s="301">
        <v>53</v>
      </c>
      <c r="K10" s="385">
        <v>3</v>
      </c>
      <c r="L10" s="82"/>
      <c r="M10" s="130"/>
      <c r="N10" s="130"/>
      <c r="O10" s="130"/>
      <c r="P10" s="344"/>
      <c r="Q10" s="345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</row>
    <row r="11" spans="1:61" s="76" customFormat="1" ht="12" customHeight="1" x14ac:dyDescent="0.25">
      <c r="A11" s="308"/>
      <c r="B11" s="309"/>
      <c r="C11" s="316"/>
      <c r="D11" s="317"/>
      <c r="E11" s="311"/>
      <c r="F11" s="78"/>
      <c r="G11" s="400" t="s">
        <v>424</v>
      </c>
      <c r="H11" s="401" t="s">
        <v>235</v>
      </c>
      <c r="I11" s="307" t="s">
        <v>91</v>
      </c>
      <c r="J11" s="301">
        <v>49</v>
      </c>
      <c r="K11" s="385">
        <v>4</v>
      </c>
      <c r="L11" s="82"/>
      <c r="M11" s="346"/>
      <c r="N11" s="347"/>
      <c r="O11" s="346"/>
      <c r="P11" s="344"/>
      <c r="Q11" s="345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</row>
    <row r="12" spans="1:61" s="76" customFormat="1" ht="12" customHeight="1" x14ac:dyDescent="0.2">
      <c r="A12" s="314"/>
      <c r="B12" s="315"/>
      <c r="C12" s="315"/>
      <c r="D12" s="317"/>
      <c r="E12" s="311"/>
      <c r="F12" s="78"/>
      <c r="G12" s="339" t="s">
        <v>379</v>
      </c>
      <c r="H12" s="339" t="s">
        <v>380</v>
      </c>
      <c r="I12" s="307" t="s">
        <v>87</v>
      </c>
      <c r="J12" s="301">
        <v>49</v>
      </c>
      <c r="K12" s="385">
        <v>4</v>
      </c>
      <c r="L12" s="82"/>
      <c r="M12" s="130"/>
      <c r="N12" s="130"/>
      <c r="O12" s="130"/>
      <c r="P12" s="344"/>
      <c r="Q12" s="345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</row>
    <row r="13" spans="1:61" s="65" customFormat="1" x14ac:dyDescent="0.2">
      <c r="A13" s="84" t="s">
        <v>34</v>
      </c>
      <c r="B13" s="85" t="s">
        <v>26</v>
      </c>
      <c r="C13" s="85"/>
      <c r="D13" s="86"/>
      <c r="E13" s="87"/>
      <c r="F13" s="78"/>
      <c r="G13" s="84" t="s">
        <v>34</v>
      </c>
      <c r="H13" s="85" t="s">
        <v>26</v>
      </c>
      <c r="I13" s="85"/>
      <c r="J13" s="86"/>
      <c r="K13" s="87"/>
      <c r="L13" s="82"/>
      <c r="M13" s="342"/>
      <c r="N13" s="342"/>
      <c r="O13" s="342"/>
      <c r="P13" s="348"/>
      <c r="Q13" s="349"/>
      <c r="V13" s="76"/>
      <c r="W13" s="362"/>
      <c r="X13" s="362"/>
      <c r="Y13" s="362"/>
      <c r="Z13" s="362"/>
      <c r="AA13" s="362"/>
      <c r="AB13" s="362"/>
      <c r="AC13" s="362"/>
      <c r="AD13" s="362"/>
      <c r="AE13" s="362"/>
      <c r="AF13" s="362"/>
      <c r="AG13" s="362"/>
      <c r="AH13" s="362"/>
      <c r="AI13" s="362"/>
      <c r="AJ13" s="362"/>
      <c r="AK13" s="362"/>
      <c r="AL13" s="362"/>
      <c r="AM13" s="362"/>
      <c r="AN13" s="362"/>
      <c r="AO13" s="362"/>
      <c r="AP13" s="362"/>
      <c r="AQ13" s="362"/>
      <c r="AR13" s="362"/>
      <c r="AS13" s="362"/>
      <c r="AT13" s="362"/>
      <c r="AU13" s="362"/>
      <c r="AV13" s="362"/>
      <c r="AW13" s="362"/>
      <c r="AX13" s="362"/>
      <c r="AY13" s="362"/>
      <c r="AZ13" s="362"/>
      <c r="BA13" s="362"/>
      <c r="BB13" s="362"/>
      <c r="BC13" s="362"/>
      <c r="BD13" s="362"/>
      <c r="BE13" s="362"/>
      <c r="BF13" s="362"/>
      <c r="BG13" s="362"/>
      <c r="BH13" s="362"/>
      <c r="BI13" s="362"/>
    </row>
    <row r="14" spans="1:61" s="76" customFormat="1" ht="12" customHeight="1" x14ac:dyDescent="0.2">
      <c r="A14" s="308"/>
      <c r="B14" s="309"/>
      <c r="C14" s="309"/>
      <c r="D14" s="310"/>
      <c r="E14" s="311"/>
      <c r="F14" s="78"/>
      <c r="G14" s="339" t="s">
        <v>323</v>
      </c>
      <c r="H14" s="339" t="s">
        <v>118</v>
      </c>
      <c r="I14" s="307" t="s">
        <v>87</v>
      </c>
      <c r="J14" s="301">
        <v>69</v>
      </c>
      <c r="K14" s="385">
        <v>1</v>
      </c>
      <c r="L14" s="82"/>
      <c r="M14" s="130"/>
      <c r="N14" s="130"/>
      <c r="O14" s="130"/>
      <c r="P14" s="344"/>
      <c r="Q14" s="345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2"/>
      <c r="BH14" s="52"/>
      <c r="BI14" s="52"/>
    </row>
    <row r="15" spans="1:61" s="76" customFormat="1" ht="12" customHeight="1" x14ac:dyDescent="0.2">
      <c r="A15" s="308"/>
      <c r="B15" s="309"/>
      <c r="C15" s="309"/>
      <c r="D15" s="310"/>
      <c r="E15" s="311"/>
      <c r="F15" s="78"/>
      <c r="G15" s="339" t="s">
        <v>324</v>
      </c>
      <c r="H15" s="339" t="s">
        <v>315</v>
      </c>
      <c r="I15" s="307" t="s">
        <v>87</v>
      </c>
      <c r="J15" s="301">
        <v>67</v>
      </c>
      <c r="K15" s="385">
        <v>2</v>
      </c>
      <c r="L15" s="82"/>
      <c r="M15" s="130"/>
      <c r="N15" s="130"/>
      <c r="O15" s="130"/>
      <c r="P15" s="344"/>
      <c r="Q15" s="345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52"/>
      <c r="BC15" s="52"/>
      <c r="BD15" s="52"/>
      <c r="BE15" s="52"/>
      <c r="BF15" s="52"/>
      <c r="BG15" s="52"/>
      <c r="BH15" s="52"/>
      <c r="BI15" s="52"/>
    </row>
    <row r="16" spans="1:61" s="76" customFormat="1" ht="12" customHeight="1" x14ac:dyDescent="0.2">
      <c r="A16" s="314"/>
      <c r="B16" s="315"/>
      <c r="C16" s="315"/>
      <c r="D16" s="310"/>
      <c r="E16" s="311"/>
      <c r="F16" s="78"/>
      <c r="G16" s="339" t="s">
        <v>334</v>
      </c>
      <c r="H16" s="339" t="s">
        <v>335</v>
      </c>
      <c r="I16" s="307" t="s">
        <v>87</v>
      </c>
      <c r="J16" s="301">
        <v>66</v>
      </c>
      <c r="K16" s="385">
        <v>3</v>
      </c>
      <c r="L16" s="82"/>
      <c r="M16" s="130"/>
      <c r="N16" s="130"/>
      <c r="O16" s="130"/>
      <c r="P16" s="344"/>
      <c r="Q16" s="345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52"/>
      <c r="BC16" s="52"/>
      <c r="BD16" s="52"/>
      <c r="BE16" s="52"/>
      <c r="BF16" s="52"/>
      <c r="BG16" s="52"/>
      <c r="BH16" s="52"/>
      <c r="BI16" s="52"/>
    </row>
    <row r="17" spans="1:61" s="76" customFormat="1" ht="12" customHeight="1" x14ac:dyDescent="0.2">
      <c r="A17" s="308"/>
      <c r="B17" s="309"/>
      <c r="C17" s="316"/>
      <c r="D17" s="317"/>
      <c r="E17" s="311"/>
      <c r="F17" s="78"/>
      <c r="G17" s="337" t="s">
        <v>262</v>
      </c>
      <c r="H17" s="336" t="s">
        <v>313</v>
      </c>
      <c r="I17" s="307" t="s">
        <v>87</v>
      </c>
      <c r="J17" s="301">
        <v>61</v>
      </c>
      <c r="K17" s="385">
        <v>4</v>
      </c>
      <c r="L17" s="82"/>
      <c r="M17" s="130"/>
      <c r="N17" s="130"/>
      <c r="O17" s="130"/>
      <c r="P17" s="344"/>
      <c r="Q17" s="345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</row>
    <row r="18" spans="1:61" s="76" customFormat="1" ht="12" customHeight="1" x14ac:dyDescent="0.2">
      <c r="A18" s="314"/>
      <c r="B18" s="315"/>
      <c r="C18" s="315"/>
      <c r="D18" s="317"/>
      <c r="E18" s="311"/>
      <c r="F18" s="78"/>
      <c r="G18" s="339" t="s">
        <v>216</v>
      </c>
      <c r="H18" s="339" t="s">
        <v>331</v>
      </c>
      <c r="I18" s="307" t="s">
        <v>87</v>
      </c>
      <c r="J18" s="301">
        <v>61</v>
      </c>
      <c r="K18" s="385">
        <v>4</v>
      </c>
      <c r="L18" s="82"/>
      <c r="M18" s="130"/>
      <c r="N18" s="130"/>
      <c r="O18" s="130"/>
      <c r="P18" s="344"/>
      <c r="Q18" s="345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2"/>
      <c r="AU18" s="52"/>
      <c r="AV18" s="52"/>
      <c r="AW18" s="52"/>
      <c r="AX18" s="52"/>
      <c r="AY18" s="52"/>
      <c r="AZ18" s="52"/>
      <c r="BA18" s="52"/>
      <c r="BB18" s="52"/>
      <c r="BC18" s="52"/>
      <c r="BD18" s="52"/>
      <c r="BE18" s="52"/>
      <c r="BF18" s="52"/>
      <c r="BG18" s="52"/>
      <c r="BH18" s="52"/>
      <c r="BI18" s="52"/>
    </row>
    <row r="19" spans="1:61" s="65" customFormat="1" x14ac:dyDescent="0.2">
      <c r="A19" s="92" t="s">
        <v>35</v>
      </c>
      <c r="B19" s="93" t="s">
        <v>27</v>
      </c>
      <c r="C19" s="93"/>
      <c r="D19" s="94"/>
      <c r="E19" s="95"/>
      <c r="F19" s="78"/>
      <c r="G19" s="92" t="s">
        <v>425</v>
      </c>
      <c r="H19" s="93" t="s">
        <v>315</v>
      </c>
      <c r="I19" s="93" t="s">
        <v>91</v>
      </c>
      <c r="J19" s="94"/>
      <c r="K19" s="95"/>
      <c r="L19" s="82"/>
      <c r="M19" s="342"/>
      <c r="N19" s="342"/>
      <c r="O19" s="342"/>
      <c r="P19" s="348"/>
      <c r="Q19" s="349"/>
      <c r="V19" s="76"/>
      <c r="W19" s="362"/>
      <c r="X19" s="362"/>
      <c r="Y19" s="362"/>
      <c r="Z19" s="362"/>
      <c r="AA19" s="362"/>
      <c r="AB19" s="362"/>
      <c r="AC19" s="362"/>
      <c r="AD19" s="362"/>
      <c r="AE19" s="362"/>
      <c r="AF19" s="362"/>
      <c r="AG19" s="362"/>
      <c r="AH19" s="362"/>
      <c r="AI19" s="362"/>
      <c r="AJ19" s="362"/>
      <c r="AK19" s="362"/>
      <c r="AL19" s="362"/>
      <c r="AM19" s="362"/>
      <c r="AN19" s="362"/>
      <c r="AO19" s="362"/>
      <c r="AP19" s="362"/>
      <c r="AQ19" s="362"/>
      <c r="AR19" s="362"/>
      <c r="AS19" s="362"/>
      <c r="AT19" s="362"/>
      <c r="AU19" s="362"/>
      <c r="AV19" s="362"/>
      <c r="AW19" s="362"/>
      <c r="AX19" s="362"/>
      <c r="AY19" s="362"/>
      <c r="AZ19" s="362"/>
      <c r="BA19" s="362"/>
      <c r="BB19" s="362"/>
      <c r="BC19" s="362"/>
      <c r="BD19" s="362"/>
      <c r="BE19" s="362"/>
      <c r="BF19" s="362"/>
      <c r="BG19" s="362"/>
      <c r="BH19" s="362"/>
      <c r="BI19" s="362"/>
    </row>
    <row r="20" spans="1:61" s="76" customFormat="1" ht="12" customHeight="1" x14ac:dyDescent="0.2">
      <c r="A20" s="339" t="s">
        <v>299</v>
      </c>
      <c r="B20" s="339" t="s">
        <v>208</v>
      </c>
      <c r="C20" s="341" t="s">
        <v>87</v>
      </c>
      <c r="D20" s="383">
        <v>48</v>
      </c>
      <c r="E20" s="385">
        <v>1</v>
      </c>
      <c r="F20" s="78"/>
      <c r="G20" s="339" t="s">
        <v>218</v>
      </c>
      <c r="H20" s="339" t="s">
        <v>219</v>
      </c>
      <c r="I20" s="341" t="s">
        <v>90</v>
      </c>
      <c r="J20" s="383">
        <v>65</v>
      </c>
      <c r="K20" s="385">
        <v>1</v>
      </c>
      <c r="L20" s="82"/>
      <c r="M20" s="130"/>
      <c r="N20" s="130"/>
      <c r="O20" s="130"/>
      <c r="P20" s="344"/>
      <c r="Q20" s="345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</row>
    <row r="21" spans="1:61" s="76" customFormat="1" ht="12" customHeight="1" x14ac:dyDescent="0.2">
      <c r="A21" s="339" t="s">
        <v>108</v>
      </c>
      <c r="B21" s="339" t="s">
        <v>109</v>
      </c>
      <c r="C21" s="341" t="s">
        <v>103</v>
      </c>
      <c r="D21" s="383">
        <v>33</v>
      </c>
      <c r="E21" s="385">
        <v>2</v>
      </c>
      <c r="F21" s="78"/>
      <c r="G21" s="339" t="s">
        <v>400</v>
      </c>
      <c r="H21" s="339" t="s">
        <v>401</v>
      </c>
      <c r="I21" s="341" t="s">
        <v>93</v>
      </c>
      <c r="J21" s="383">
        <v>65</v>
      </c>
      <c r="K21" s="385">
        <v>1</v>
      </c>
      <c r="L21" s="82"/>
      <c r="M21" s="130"/>
      <c r="N21" s="130"/>
      <c r="O21" s="130"/>
      <c r="P21" s="344"/>
      <c r="Q21" s="345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</row>
    <row r="22" spans="1:61" s="76" customFormat="1" ht="12" customHeight="1" x14ac:dyDescent="0.2">
      <c r="A22" s="337" t="s">
        <v>402</v>
      </c>
      <c r="B22" s="336" t="s">
        <v>394</v>
      </c>
      <c r="C22" s="341" t="s">
        <v>93</v>
      </c>
      <c r="D22" s="383">
        <v>27</v>
      </c>
      <c r="E22" s="385">
        <v>3</v>
      </c>
      <c r="F22" s="78"/>
      <c r="G22" s="337" t="s">
        <v>213</v>
      </c>
      <c r="H22" s="336" t="s">
        <v>113</v>
      </c>
      <c r="I22" s="341" t="s">
        <v>90</v>
      </c>
      <c r="J22" s="383">
        <v>59</v>
      </c>
      <c r="K22" s="385">
        <v>3</v>
      </c>
      <c r="L22" s="82"/>
      <c r="M22" s="130"/>
      <c r="N22" s="130"/>
      <c r="O22" s="130"/>
      <c r="P22" s="344"/>
      <c r="Q22" s="345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</row>
    <row r="23" spans="1:61" s="76" customFormat="1" ht="12" customHeight="1" x14ac:dyDescent="0.2">
      <c r="A23" s="334" t="s">
        <v>289</v>
      </c>
      <c r="B23" s="340" t="s">
        <v>290</v>
      </c>
      <c r="C23" s="307" t="s">
        <v>87</v>
      </c>
      <c r="D23" s="383">
        <v>26</v>
      </c>
      <c r="E23" s="385">
        <v>4</v>
      </c>
      <c r="F23" s="78"/>
      <c r="G23" s="334" t="s">
        <v>146</v>
      </c>
      <c r="H23" s="340" t="s">
        <v>147</v>
      </c>
      <c r="I23" s="307" t="s">
        <v>89</v>
      </c>
      <c r="J23" s="383">
        <v>56</v>
      </c>
      <c r="K23" s="385">
        <v>4</v>
      </c>
      <c r="L23" s="82"/>
      <c r="M23" s="130"/>
      <c r="N23" s="130"/>
      <c r="O23" s="130"/>
      <c r="P23" s="344"/>
      <c r="Q23" s="345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</row>
    <row r="24" spans="1:61" s="76" customFormat="1" ht="12" customHeight="1" x14ac:dyDescent="0.2">
      <c r="A24" s="339" t="s">
        <v>136</v>
      </c>
      <c r="B24" s="339" t="s">
        <v>137</v>
      </c>
      <c r="C24" s="341" t="s">
        <v>89</v>
      </c>
      <c r="D24" s="383">
        <v>25</v>
      </c>
      <c r="E24" s="385">
        <v>5</v>
      </c>
      <c r="F24" s="78"/>
      <c r="G24" s="339" t="s">
        <v>150</v>
      </c>
      <c r="H24" s="339" t="s">
        <v>151</v>
      </c>
      <c r="I24" s="341" t="s">
        <v>89</v>
      </c>
      <c r="J24" s="383">
        <v>54</v>
      </c>
      <c r="K24" s="385">
        <v>5</v>
      </c>
      <c r="L24" s="82"/>
      <c r="M24" s="130"/>
      <c r="N24" s="130"/>
      <c r="O24" s="130"/>
      <c r="P24" s="344"/>
      <c r="Q24" s="345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2"/>
      <c r="BG24" s="52"/>
      <c r="BH24" s="52"/>
      <c r="BI24" s="52"/>
    </row>
    <row r="25" spans="1:61" s="65" customFormat="1" x14ac:dyDescent="0.2">
      <c r="A25" s="99" t="s">
        <v>35</v>
      </c>
      <c r="B25" s="100" t="s">
        <v>26</v>
      </c>
      <c r="C25" s="100"/>
      <c r="D25" s="101"/>
      <c r="E25" s="102"/>
      <c r="F25" s="78"/>
      <c r="G25" s="99" t="s">
        <v>35</v>
      </c>
      <c r="H25" s="100" t="s">
        <v>26</v>
      </c>
      <c r="I25" s="100"/>
      <c r="J25" s="101"/>
      <c r="K25" s="102"/>
      <c r="L25" s="82"/>
      <c r="M25" s="342"/>
      <c r="N25" s="342"/>
      <c r="O25" s="342"/>
      <c r="P25" s="348"/>
      <c r="Q25" s="349"/>
      <c r="V25" s="76"/>
      <c r="W25" s="362"/>
      <c r="X25" s="362"/>
      <c r="Y25" s="362"/>
      <c r="Z25" s="362"/>
      <c r="AA25" s="362"/>
      <c r="AB25" s="362"/>
      <c r="AC25" s="362"/>
      <c r="AD25" s="362"/>
      <c r="AE25" s="362"/>
      <c r="AF25" s="362"/>
      <c r="AG25" s="362"/>
      <c r="AH25" s="362"/>
      <c r="AI25" s="362"/>
      <c r="AJ25" s="362"/>
      <c r="AK25" s="362"/>
      <c r="AL25" s="362"/>
      <c r="AM25" s="362"/>
      <c r="AN25" s="362"/>
      <c r="AO25" s="362"/>
      <c r="AP25" s="362"/>
      <c r="AQ25" s="362"/>
      <c r="AR25" s="362"/>
      <c r="AS25" s="362"/>
      <c r="AT25" s="362"/>
      <c r="AU25" s="362"/>
      <c r="AV25" s="362"/>
      <c r="AW25" s="362"/>
      <c r="AX25" s="362"/>
      <c r="AY25" s="362"/>
      <c r="AZ25" s="362"/>
      <c r="BA25" s="362"/>
      <c r="BB25" s="362"/>
      <c r="BC25" s="362"/>
      <c r="BD25" s="362"/>
      <c r="BE25" s="362"/>
      <c r="BF25" s="362"/>
      <c r="BG25" s="362"/>
      <c r="BH25" s="362"/>
      <c r="BI25" s="362"/>
    </row>
    <row r="26" spans="1:61" s="76" customFormat="1" ht="12" customHeight="1" x14ac:dyDescent="0.25">
      <c r="A26" s="338" t="s">
        <v>274</v>
      </c>
      <c r="B26" s="338" t="s">
        <v>275</v>
      </c>
      <c r="C26" s="307" t="s">
        <v>87</v>
      </c>
      <c r="D26" s="383">
        <v>28</v>
      </c>
      <c r="E26" s="385">
        <v>1</v>
      </c>
      <c r="F26" s="78"/>
      <c r="G26" s="338" t="s">
        <v>264</v>
      </c>
      <c r="H26" s="338" t="s">
        <v>265</v>
      </c>
      <c r="I26" s="307" t="s">
        <v>87</v>
      </c>
      <c r="J26" s="383">
        <v>69</v>
      </c>
      <c r="K26" s="385">
        <v>1</v>
      </c>
      <c r="L26" s="82"/>
      <c r="M26" s="350"/>
      <c r="N26" s="350"/>
      <c r="O26" s="351"/>
      <c r="P26" s="344"/>
      <c r="Q26" s="345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2"/>
      <c r="BG26" s="52"/>
      <c r="BH26" s="52"/>
      <c r="BI26" s="52"/>
    </row>
    <row r="27" spans="1:61" s="76" customFormat="1" ht="12" customHeight="1" x14ac:dyDescent="0.25">
      <c r="A27" s="335" t="s">
        <v>124</v>
      </c>
      <c r="B27" s="335" t="s">
        <v>125</v>
      </c>
      <c r="C27" s="307" t="s">
        <v>89</v>
      </c>
      <c r="D27" s="383">
        <v>28</v>
      </c>
      <c r="E27" s="385">
        <v>1</v>
      </c>
      <c r="F27" s="78"/>
      <c r="G27" s="335" t="s">
        <v>196</v>
      </c>
      <c r="H27" s="335" t="s">
        <v>197</v>
      </c>
      <c r="I27" s="307" t="s">
        <v>90</v>
      </c>
      <c r="J27" s="383">
        <v>46</v>
      </c>
      <c r="K27" s="385">
        <v>2</v>
      </c>
      <c r="L27" s="82"/>
      <c r="M27" s="352"/>
      <c r="N27" s="350"/>
      <c r="O27" s="351"/>
      <c r="P27" s="344"/>
      <c r="Q27" s="345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</row>
    <row r="28" spans="1:61" s="76" customFormat="1" ht="12" customHeight="1" x14ac:dyDescent="0.25">
      <c r="A28" s="335" t="s">
        <v>126</v>
      </c>
      <c r="B28" s="335" t="s">
        <v>127</v>
      </c>
      <c r="C28" s="307" t="s">
        <v>89</v>
      </c>
      <c r="D28" s="383">
        <v>22</v>
      </c>
      <c r="E28" s="385">
        <v>3</v>
      </c>
      <c r="F28" s="78"/>
      <c r="G28" s="335" t="s">
        <v>100</v>
      </c>
      <c r="H28" s="335" t="s">
        <v>101</v>
      </c>
      <c r="I28" s="307" t="s">
        <v>103</v>
      </c>
      <c r="J28" s="383">
        <v>39</v>
      </c>
      <c r="K28" s="385">
        <v>3</v>
      </c>
      <c r="L28" s="82"/>
      <c r="M28" s="352"/>
      <c r="N28" s="350"/>
      <c r="O28" s="351"/>
      <c r="P28" s="344"/>
      <c r="Q28" s="345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</row>
    <row r="29" spans="1:61" s="76" customFormat="1" ht="12" customHeight="1" x14ac:dyDescent="0.25">
      <c r="A29" s="339" t="s">
        <v>128</v>
      </c>
      <c r="B29" s="339" t="s">
        <v>129</v>
      </c>
      <c r="C29" s="307" t="s">
        <v>89</v>
      </c>
      <c r="D29" s="383">
        <v>20</v>
      </c>
      <c r="E29" s="385">
        <v>4</v>
      </c>
      <c r="F29" s="78"/>
      <c r="G29" s="339" t="s">
        <v>238</v>
      </c>
      <c r="H29" s="339" t="s">
        <v>239</v>
      </c>
      <c r="I29" s="307" t="s">
        <v>91</v>
      </c>
      <c r="J29" s="383">
        <v>39</v>
      </c>
      <c r="K29" s="385">
        <v>3</v>
      </c>
      <c r="L29" s="82"/>
      <c r="M29" s="350"/>
      <c r="N29" s="350"/>
      <c r="O29" s="351"/>
      <c r="P29" s="344"/>
      <c r="Q29" s="345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</row>
    <row r="30" spans="1:61" s="76" customFormat="1" ht="12" customHeight="1" x14ac:dyDescent="0.2">
      <c r="A30" s="339" t="s">
        <v>122</v>
      </c>
      <c r="B30" s="339" t="s">
        <v>123</v>
      </c>
      <c r="C30" s="307" t="s">
        <v>89</v>
      </c>
      <c r="D30" s="383">
        <v>19</v>
      </c>
      <c r="E30" s="385">
        <v>5</v>
      </c>
      <c r="F30" s="78"/>
      <c r="G30" s="339" t="s">
        <v>262</v>
      </c>
      <c r="H30" s="339" t="s">
        <v>263</v>
      </c>
      <c r="I30" s="307" t="s">
        <v>87</v>
      </c>
      <c r="J30" s="383">
        <v>39</v>
      </c>
      <c r="K30" s="385">
        <v>3</v>
      </c>
      <c r="L30" s="82"/>
      <c r="M30" s="353"/>
      <c r="N30" s="353"/>
      <c r="O30" s="353"/>
      <c r="P30" s="344"/>
      <c r="Q30" s="345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</row>
    <row r="31" spans="1:61" s="11" customFormat="1" ht="15.75" x14ac:dyDescent="0.25">
      <c r="A31" s="545"/>
      <c r="B31" s="546"/>
      <c r="C31" s="546"/>
      <c r="D31" s="546"/>
      <c r="E31" s="546"/>
      <c r="F31" s="546"/>
      <c r="G31" s="546"/>
      <c r="H31" s="546"/>
      <c r="I31" s="546"/>
      <c r="J31" s="546"/>
      <c r="K31" s="546"/>
      <c r="L31" s="546"/>
      <c r="M31" s="546"/>
      <c r="N31" s="546"/>
      <c r="O31" s="546"/>
      <c r="P31" s="546"/>
      <c r="Q31" s="546"/>
      <c r="S31" s="321"/>
      <c r="T31" s="321"/>
      <c r="V31" s="76"/>
      <c r="W31" s="361"/>
      <c r="X31" s="361"/>
      <c r="Y31" s="361"/>
      <c r="Z31" s="361"/>
      <c r="AA31" s="361"/>
      <c r="AB31" s="361"/>
      <c r="AC31" s="361"/>
      <c r="AD31" s="361"/>
      <c r="AE31" s="361"/>
      <c r="AF31" s="361"/>
      <c r="AG31" s="361"/>
      <c r="AH31" s="361"/>
      <c r="AI31" s="361"/>
      <c r="AJ31" s="361"/>
      <c r="AK31" s="361"/>
      <c r="AL31" s="361"/>
      <c r="AM31" s="361"/>
      <c r="AN31" s="361"/>
      <c r="AO31" s="361"/>
      <c r="AP31" s="361"/>
      <c r="AQ31" s="361"/>
      <c r="AR31" s="361"/>
      <c r="AS31" s="361"/>
      <c r="AT31" s="361"/>
      <c r="AU31" s="361"/>
      <c r="AV31" s="361"/>
      <c r="AW31" s="361"/>
      <c r="AX31" s="361"/>
      <c r="AY31" s="361"/>
      <c r="AZ31" s="361"/>
      <c r="BA31" s="361"/>
      <c r="BB31" s="361"/>
      <c r="BC31" s="361"/>
      <c r="BD31" s="361"/>
      <c r="BE31" s="361"/>
      <c r="BF31" s="361"/>
      <c r="BG31" s="361"/>
      <c r="BH31" s="361"/>
      <c r="BI31" s="361"/>
    </row>
    <row r="32" spans="1:61" s="65" customFormat="1" ht="15.75" x14ac:dyDescent="0.25">
      <c r="A32" s="66" t="s">
        <v>31</v>
      </c>
      <c r="B32" s="67" t="s">
        <v>27</v>
      </c>
      <c r="C32" s="67"/>
      <c r="D32" s="197" t="s">
        <v>32</v>
      </c>
      <c r="E32" s="198"/>
      <c r="F32" s="70"/>
      <c r="G32" s="190"/>
      <c r="H32" s="194" t="s">
        <v>36</v>
      </c>
      <c r="I32" s="191"/>
      <c r="J32" s="192"/>
      <c r="K32" s="193"/>
      <c r="L32" s="75"/>
      <c r="M32" s="71" t="s">
        <v>31</v>
      </c>
      <c r="N32" s="72" t="s">
        <v>27</v>
      </c>
      <c r="O32" s="73"/>
      <c r="P32" s="220" t="s">
        <v>33</v>
      </c>
      <c r="Q32" s="198"/>
      <c r="V32" s="76"/>
      <c r="W32" s="362"/>
      <c r="X32" s="362"/>
      <c r="Y32" s="362"/>
      <c r="Z32" s="362"/>
      <c r="AA32" s="362"/>
      <c r="AB32" s="362"/>
      <c r="AC32" s="362"/>
      <c r="AD32" s="362"/>
      <c r="AE32" s="362"/>
      <c r="AF32" s="362"/>
      <c r="AG32" s="362"/>
      <c r="AH32" s="362"/>
      <c r="AI32" s="362"/>
      <c r="AJ32" s="362"/>
      <c r="AK32" s="362"/>
      <c r="AL32" s="362"/>
      <c r="AM32" s="362"/>
      <c r="AN32" s="362"/>
      <c r="AO32" s="362"/>
      <c r="AP32" s="362"/>
      <c r="AQ32" s="362"/>
      <c r="AR32" s="362"/>
      <c r="AS32" s="362"/>
      <c r="AT32" s="362"/>
      <c r="AU32" s="362"/>
      <c r="AV32" s="362"/>
      <c r="AW32" s="362"/>
      <c r="AX32" s="362"/>
      <c r="AY32" s="362"/>
      <c r="AZ32" s="362"/>
      <c r="BA32" s="362"/>
      <c r="BB32" s="362"/>
      <c r="BC32" s="362"/>
      <c r="BD32" s="362"/>
      <c r="BE32" s="362"/>
      <c r="BF32" s="362"/>
      <c r="BG32" s="362"/>
      <c r="BH32" s="362"/>
      <c r="BI32" s="362"/>
    </row>
    <row r="33" spans="1:61" s="76" customFormat="1" ht="12" customHeight="1" x14ac:dyDescent="0.2">
      <c r="A33" s="339" t="s">
        <v>363</v>
      </c>
      <c r="B33" s="339" t="s">
        <v>364</v>
      </c>
      <c r="C33" s="307" t="s">
        <v>87</v>
      </c>
      <c r="D33" s="302">
        <v>4.9000000000000004</v>
      </c>
      <c r="E33" s="385">
        <v>1</v>
      </c>
      <c r="F33" s="386"/>
      <c r="G33" s="199"/>
      <c r="H33" s="200"/>
      <c r="I33" s="199"/>
      <c r="J33" s="201"/>
      <c r="K33" s="202"/>
      <c r="L33" s="82"/>
      <c r="M33" s="339" t="s">
        <v>367</v>
      </c>
      <c r="N33" s="339" t="s">
        <v>207</v>
      </c>
      <c r="O33" s="307" t="s">
        <v>87</v>
      </c>
      <c r="P33" s="302">
        <v>5.85</v>
      </c>
      <c r="Q33" s="497">
        <v>1</v>
      </c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</row>
    <row r="34" spans="1:61" s="76" customFormat="1" ht="12" customHeight="1" x14ac:dyDescent="0.2">
      <c r="A34" s="337" t="s">
        <v>182</v>
      </c>
      <c r="B34" s="336" t="s">
        <v>183</v>
      </c>
      <c r="C34" s="307" t="s">
        <v>89</v>
      </c>
      <c r="D34" s="302">
        <v>5.0999999999999996</v>
      </c>
      <c r="E34" s="385">
        <v>2</v>
      </c>
      <c r="F34" s="386"/>
      <c r="G34" s="199"/>
      <c r="H34" s="200"/>
      <c r="I34" s="199"/>
      <c r="J34" s="201"/>
      <c r="K34" s="202"/>
      <c r="L34" s="82"/>
      <c r="M34" s="339" t="s">
        <v>424</v>
      </c>
      <c r="N34" s="339" t="s">
        <v>235</v>
      </c>
      <c r="O34" s="307" t="s">
        <v>91</v>
      </c>
      <c r="P34" s="302">
        <v>6</v>
      </c>
      <c r="Q34" s="497">
        <v>2</v>
      </c>
      <c r="R34" s="303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</row>
    <row r="35" spans="1:61" s="76" customFormat="1" ht="12" customHeight="1" x14ac:dyDescent="0.2">
      <c r="A35" s="334" t="s">
        <v>379</v>
      </c>
      <c r="B35" s="340" t="s">
        <v>380</v>
      </c>
      <c r="C35" s="307" t="s">
        <v>87</v>
      </c>
      <c r="D35" s="302">
        <v>5.2</v>
      </c>
      <c r="E35" s="385">
        <v>3</v>
      </c>
      <c r="F35" s="386"/>
      <c r="G35" s="199"/>
      <c r="H35" s="200"/>
      <c r="I35" s="199"/>
      <c r="J35" s="201"/>
      <c r="K35" s="202"/>
      <c r="L35" s="82"/>
      <c r="M35" s="339" t="s">
        <v>268</v>
      </c>
      <c r="N35" s="339" t="s">
        <v>144</v>
      </c>
      <c r="O35" s="307" t="s">
        <v>87</v>
      </c>
      <c r="P35" s="302">
        <v>6.1</v>
      </c>
      <c r="Q35" s="497">
        <v>3</v>
      </c>
      <c r="R35" s="386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</row>
    <row r="36" spans="1:61" s="76" customFormat="1" ht="12" customHeight="1" x14ac:dyDescent="0.2">
      <c r="A36" s="334"/>
      <c r="B36" s="340"/>
      <c r="C36" s="307"/>
      <c r="D36" s="302"/>
      <c r="E36" s="384"/>
      <c r="F36" s="386"/>
      <c r="G36" s="199"/>
      <c r="H36" s="200"/>
      <c r="I36" s="199"/>
      <c r="J36" s="201"/>
      <c r="K36" s="202"/>
      <c r="L36" s="82"/>
      <c r="M36" s="339"/>
      <c r="N36" s="339"/>
      <c r="O36" s="307"/>
      <c r="P36" s="302"/>
      <c r="Q36" s="394"/>
      <c r="R36" s="387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</row>
    <row r="37" spans="1:61" s="76" customFormat="1" ht="12" customHeight="1" x14ac:dyDescent="0.2">
      <c r="A37" s="389"/>
      <c r="B37" s="390"/>
      <c r="C37" s="391"/>
      <c r="D37" s="119"/>
      <c r="E37" s="384"/>
      <c r="F37" s="78"/>
      <c r="G37" s="199"/>
      <c r="H37" s="200"/>
      <c r="I37" s="199"/>
      <c r="J37" s="201"/>
      <c r="K37" s="202"/>
      <c r="L37" s="82"/>
      <c r="M37" s="339"/>
      <c r="N37" s="339"/>
      <c r="O37" s="307"/>
      <c r="P37" s="302"/>
      <c r="Q37" s="394"/>
      <c r="R37" s="387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2"/>
      <c r="BG37" s="52"/>
      <c r="BH37" s="52"/>
      <c r="BI37" s="52"/>
    </row>
    <row r="38" spans="1:61" s="65" customFormat="1" x14ac:dyDescent="0.2">
      <c r="A38" s="84" t="s">
        <v>34</v>
      </c>
      <c r="B38" s="85" t="s">
        <v>26</v>
      </c>
      <c r="C38" s="85"/>
      <c r="D38" s="120"/>
      <c r="E38" s="392"/>
      <c r="F38" s="78"/>
      <c r="G38" s="203"/>
      <c r="H38" s="204"/>
      <c r="I38" s="203"/>
      <c r="J38" s="205"/>
      <c r="K38" s="206"/>
      <c r="L38" s="82"/>
      <c r="M38" s="88" t="s">
        <v>34</v>
      </c>
      <c r="N38" s="89" t="s">
        <v>26</v>
      </c>
      <c r="O38" s="90"/>
      <c r="P38" s="122"/>
      <c r="Q38" s="91"/>
      <c r="U38" s="76"/>
      <c r="V38" s="76"/>
      <c r="W38" s="52"/>
      <c r="X38" s="362"/>
      <c r="Y38" s="362"/>
      <c r="Z38" s="362"/>
      <c r="AA38" s="362"/>
      <c r="AB38" s="362"/>
      <c r="AC38" s="362"/>
      <c r="AD38" s="362"/>
      <c r="AE38" s="362"/>
      <c r="AF38" s="362"/>
      <c r="AG38" s="362"/>
      <c r="AH38" s="362"/>
      <c r="AI38" s="362"/>
      <c r="AJ38" s="362"/>
      <c r="AK38" s="362"/>
      <c r="AL38" s="362"/>
      <c r="AM38" s="362"/>
      <c r="AN38" s="362"/>
      <c r="AO38" s="362"/>
      <c r="AP38" s="362"/>
      <c r="AQ38" s="362"/>
      <c r="AR38" s="362"/>
      <c r="AS38" s="362"/>
      <c r="AT38" s="362"/>
      <c r="AU38" s="362"/>
      <c r="AV38" s="362"/>
      <c r="AW38" s="362"/>
      <c r="AX38" s="362"/>
      <c r="AY38" s="362"/>
      <c r="AZ38" s="362"/>
      <c r="BA38" s="362"/>
      <c r="BB38" s="362"/>
      <c r="BC38" s="362"/>
      <c r="BD38" s="362"/>
      <c r="BE38" s="362"/>
      <c r="BF38" s="362"/>
      <c r="BG38" s="362"/>
      <c r="BH38" s="362"/>
      <c r="BI38" s="362"/>
    </row>
    <row r="39" spans="1:61" s="76" customFormat="1" ht="12" customHeight="1" x14ac:dyDescent="0.2">
      <c r="A39" s="339" t="s">
        <v>324</v>
      </c>
      <c r="B39" s="339" t="s">
        <v>315</v>
      </c>
      <c r="C39" s="307" t="s">
        <v>87</v>
      </c>
      <c r="D39" s="302">
        <v>5.15</v>
      </c>
      <c r="E39" s="385">
        <v>1</v>
      </c>
      <c r="F39" s="78"/>
      <c r="G39" s="199"/>
      <c r="H39" s="200"/>
      <c r="I39" s="199"/>
      <c r="J39" s="201"/>
      <c r="K39" s="202"/>
      <c r="L39" s="82"/>
      <c r="M39" s="397" t="s">
        <v>323</v>
      </c>
      <c r="N39" s="397" t="s">
        <v>118</v>
      </c>
      <c r="O39" s="307" t="s">
        <v>87</v>
      </c>
      <c r="P39" s="302">
        <v>6</v>
      </c>
      <c r="Q39" s="497">
        <v>1</v>
      </c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</row>
    <row r="40" spans="1:61" s="76" customFormat="1" ht="12" customHeight="1" x14ac:dyDescent="0.2">
      <c r="A40" s="337" t="s">
        <v>425</v>
      </c>
      <c r="B40" s="336" t="s">
        <v>315</v>
      </c>
      <c r="C40" s="307" t="s">
        <v>91</v>
      </c>
      <c r="D40" s="302">
        <v>5.17</v>
      </c>
      <c r="E40" s="385">
        <v>2</v>
      </c>
      <c r="F40" s="78"/>
      <c r="G40" s="199"/>
      <c r="H40" s="200"/>
      <c r="I40" s="199"/>
      <c r="J40" s="201"/>
      <c r="K40" s="202"/>
      <c r="L40" s="82"/>
      <c r="M40" s="397" t="s">
        <v>334</v>
      </c>
      <c r="N40" s="397" t="s">
        <v>335</v>
      </c>
      <c r="O40" s="307" t="s">
        <v>87</v>
      </c>
      <c r="P40" s="302">
        <v>6.25</v>
      </c>
      <c r="Q40" s="497">
        <v>2</v>
      </c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2"/>
      <c r="BG40" s="52"/>
      <c r="BH40" s="52"/>
      <c r="BI40" s="52"/>
    </row>
    <row r="41" spans="1:61" s="76" customFormat="1" ht="12" customHeight="1" x14ac:dyDescent="0.2">
      <c r="A41" s="336" t="s">
        <v>338</v>
      </c>
      <c r="B41" s="336" t="s">
        <v>339</v>
      </c>
      <c r="C41" s="307" t="s">
        <v>87</v>
      </c>
      <c r="D41" s="302">
        <v>5.27</v>
      </c>
      <c r="E41" s="385">
        <v>3</v>
      </c>
      <c r="F41" s="78"/>
      <c r="G41" s="199"/>
      <c r="H41" s="200"/>
      <c r="I41" s="199"/>
      <c r="J41" s="201"/>
      <c r="K41" s="202"/>
      <c r="L41" s="82"/>
      <c r="M41" s="398" t="s">
        <v>262</v>
      </c>
      <c r="N41" s="399" t="s">
        <v>313</v>
      </c>
      <c r="O41" s="307" t="s">
        <v>87</v>
      </c>
      <c r="P41" s="302">
        <v>6.4</v>
      </c>
      <c r="Q41" s="497">
        <v>3</v>
      </c>
      <c r="R41" s="386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</row>
    <row r="42" spans="1:61" s="76" customFormat="1" ht="12" customHeight="1" x14ac:dyDescent="0.2">
      <c r="A42" s="115"/>
      <c r="B42" s="116"/>
      <c r="C42" s="117"/>
      <c r="D42" s="119"/>
      <c r="E42" s="111"/>
      <c r="F42" s="78"/>
      <c r="G42" s="199"/>
      <c r="H42" s="200"/>
      <c r="I42" s="199"/>
      <c r="J42" s="201"/>
      <c r="K42" s="202"/>
      <c r="L42" s="82"/>
      <c r="M42" s="336" t="s">
        <v>216</v>
      </c>
      <c r="N42" s="399" t="s">
        <v>331</v>
      </c>
      <c r="O42" s="299" t="s">
        <v>87</v>
      </c>
      <c r="P42" s="302">
        <v>6.4</v>
      </c>
      <c r="Q42" s="497">
        <v>3</v>
      </c>
      <c r="R42" s="38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</row>
    <row r="43" spans="1:61" s="76" customFormat="1" ht="12" customHeight="1" x14ac:dyDescent="0.2">
      <c r="A43" s="115"/>
      <c r="B43" s="116"/>
      <c r="C43" s="117"/>
      <c r="D43" s="119"/>
      <c r="E43" s="111"/>
      <c r="F43" s="78"/>
      <c r="G43" s="199"/>
      <c r="H43" s="200"/>
      <c r="I43" s="199"/>
      <c r="J43" s="201"/>
      <c r="K43" s="202"/>
      <c r="L43" s="82"/>
      <c r="M43" s="336"/>
      <c r="N43" s="399"/>
      <c r="O43" s="299"/>
      <c r="P43" s="302"/>
      <c r="Q43" s="394"/>
      <c r="R43" s="387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</row>
    <row r="44" spans="1:61" s="65" customFormat="1" x14ac:dyDescent="0.2">
      <c r="A44" s="92" t="s">
        <v>35</v>
      </c>
      <c r="B44" s="93" t="s">
        <v>27</v>
      </c>
      <c r="C44" s="93"/>
      <c r="D44" s="123"/>
      <c r="E44" s="393"/>
      <c r="F44" s="78"/>
      <c r="G44" s="206"/>
      <c r="H44" s="207"/>
      <c r="I44" s="206"/>
      <c r="J44" s="208"/>
      <c r="K44" s="209"/>
      <c r="L44" s="82"/>
      <c r="M44" s="96" t="s">
        <v>35</v>
      </c>
      <c r="N44" s="97" t="s">
        <v>27</v>
      </c>
      <c r="O44" s="98"/>
      <c r="P44" s="125"/>
      <c r="Q44" s="393"/>
      <c r="U44" s="76"/>
      <c r="V44" s="76"/>
      <c r="W44" s="52"/>
      <c r="X44" s="362"/>
      <c r="Y44" s="362"/>
      <c r="Z44" s="362"/>
      <c r="AA44" s="362"/>
      <c r="AB44" s="362"/>
      <c r="AC44" s="362"/>
      <c r="AD44" s="362"/>
      <c r="AE44" s="362"/>
      <c r="AF44" s="362"/>
      <c r="AG44" s="362"/>
      <c r="AH44" s="362"/>
      <c r="AI44" s="362"/>
      <c r="AJ44" s="362"/>
      <c r="AK44" s="362"/>
      <c r="AL44" s="362"/>
      <c r="AM44" s="362"/>
      <c r="AN44" s="362"/>
      <c r="AO44" s="362"/>
      <c r="AP44" s="362"/>
      <c r="AQ44" s="362"/>
      <c r="AR44" s="362"/>
      <c r="AS44" s="362"/>
      <c r="AT44" s="362"/>
      <c r="AU44" s="362"/>
      <c r="AV44" s="362"/>
      <c r="AW44" s="362"/>
      <c r="AX44" s="362"/>
      <c r="AY44" s="362"/>
      <c r="AZ44" s="362"/>
      <c r="BA44" s="362"/>
      <c r="BB44" s="362"/>
      <c r="BC44" s="362"/>
      <c r="BD44" s="362"/>
      <c r="BE44" s="362"/>
      <c r="BF44" s="362"/>
      <c r="BG44" s="362"/>
      <c r="BH44" s="362"/>
      <c r="BI44" s="362"/>
    </row>
    <row r="45" spans="1:61" s="76" customFormat="1" ht="12" customHeight="1" x14ac:dyDescent="0.2">
      <c r="A45" s="339" t="s">
        <v>285</v>
      </c>
      <c r="B45" s="339" t="s">
        <v>286</v>
      </c>
      <c r="C45" s="341" t="s">
        <v>87</v>
      </c>
      <c r="D45" s="302">
        <v>5.01</v>
      </c>
      <c r="E45" s="385">
        <v>1</v>
      </c>
      <c r="F45" s="306"/>
      <c r="G45" s="199"/>
      <c r="H45" s="200"/>
      <c r="I45" s="199"/>
      <c r="J45" s="201"/>
      <c r="K45" s="202"/>
      <c r="L45" s="82"/>
      <c r="M45" s="337" t="s">
        <v>400</v>
      </c>
      <c r="N45" s="336" t="s">
        <v>401</v>
      </c>
      <c r="O45" s="341" t="s">
        <v>93</v>
      </c>
      <c r="P45" s="302">
        <v>5.8</v>
      </c>
      <c r="Q45" s="385">
        <v>1</v>
      </c>
      <c r="R45" s="386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2"/>
      <c r="BG45" s="52"/>
      <c r="BH45" s="52"/>
      <c r="BI45" s="52"/>
    </row>
    <row r="46" spans="1:61" s="76" customFormat="1" ht="12" customHeight="1" x14ac:dyDescent="0.2">
      <c r="A46" s="339" t="s">
        <v>268</v>
      </c>
      <c r="B46" s="339" t="s">
        <v>298</v>
      </c>
      <c r="C46" s="341" t="s">
        <v>87</v>
      </c>
      <c r="D46" s="302">
        <v>5.31</v>
      </c>
      <c r="E46" s="385">
        <v>2</v>
      </c>
      <c r="F46" s="306"/>
      <c r="G46" s="199"/>
      <c r="H46" s="200"/>
      <c r="I46" s="199"/>
      <c r="J46" s="201"/>
      <c r="K46" s="202"/>
      <c r="L46" s="82"/>
      <c r="M46" s="337" t="s">
        <v>213</v>
      </c>
      <c r="N46" s="336" t="s">
        <v>113</v>
      </c>
      <c r="O46" s="341" t="s">
        <v>90</v>
      </c>
      <c r="P46" s="302">
        <v>5.95</v>
      </c>
      <c r="Q46" s="385">
        <v>2</v>
      </c>
      <c r="R46" s="386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2"/>
      <c r="BG46" s="52"/>
      <c r="BH46" s="52"/>
      <c r="BI46" s="52"/>
    </row>
    <row r="47" spans="1:61" s="76" customFormat="1" ht="12" customHeight="1" x14ac:dyDescent="0.2">
      <c r="A47" s="334" t="s">
        <v>216</v>
      </c>
      <c r="B47" s="340" t="s">
        <v>217</v>
      </c>
      <c r="C47" s="341" t="s">
        <v>90</v>
      </c>
      <c r="D47" s="302">
        <v>5.5</v>
      </c>
      <c r="E47" s="385">
        <v>3</v>
      </c>
      <c r="F47" s="303"/>
      <c r="G47" s="199"/>
      <c r="H47" s="200"/>
      <c r="I47" s="199"/>
      <c r="J47" s="201"/>
      <c r="K47" s="202"/>
      <c r="L47" s="82"/>
      <c r="M47" s="334" t="s">
        <v>218</v>
      </c>
      <c r="N47" s="340" t="s">
        <v>219</v>
      </c>
      <c r="O47" s="341" t="s">
        <v>90</v>
      </c>
      <c r="P47" s="302">
        <v>6.1</v>
      </c>
      <c r="Q47" s="385">
        <v>3</v>
      </c>
      <c r="R47" s="386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2"/>
      <c r="BI47" s="52"/>
    </row>
    <row r="48" spans="1:61" s="76" customFormat="1" ht="12" customHeight="1" x14ac:dyDescent="0.25">
      <c r="A48" s="299"/>
      <c r="B48" s="300"/>
      <c r="C48" s="299"/>
      <c r="D48" s="110"/>
      <c r="E48" s="394"/>
      <c r="F48" s="303"/>
      <c r="G48" s="199"/>
      <c r="H48" s="200"/>
      <c r="I48" s="199"/>
      <c r="J48" s="201"/>
      <c r="K48" s="202"/>
      <c r="L48" s="82"/>
      <c r="M48" s="400" t="s">
        <v>402</v>
      </c>
      <c r="N48" s="401" t="s">
        <v>403</v>
      </c>
      <c r="O48" s="402" t="s">
        <v>93</v>
      </c>
      <c r="P48" s="302">
        <v>6.1</v>
      </c>
      <c r="Q48" s="385">
        <v>3</v>
      </c>
      <c r="R48" s="387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2"/>
      <c r="BG48" s="52"/>
      <c r="BH48" s="52"/>
      <c r="BI48" s="52"/>
    </row>
    <row r="49" spans="1:61" s="76" customFormat="1" ht="12" customHeight="1" x14ac:dyDescent="0.2">
      <c r="A49" s="115"/>
      <c r="B49" s="116"/>
      <c r="C49" s="116"/>
      <c r="D49" s="110"/>
      <c r="E49" s="395"/>
      <c r="F49" s="78"/>
      <c r="G49" s="199"/>
      <c r="H49" s="200"/>
      <c r="I49" s="199"/>
      <c r="J49" s="201"/>
      <c r="K49" s="202"/>
      <c r="L49" s="82"/>
      <c r="M49" s="79"/>
      <c r="N49" s="80"/>
      <c r="O49" s="83"/>
      <c r="P49" s="110"/>
      <c r="Q49" s="395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2"/>
      <c r="BI49" s="52"/>
    </row>
    <row r="50" spans="1:61" s="65" customFormat="1" x14ac:dyDescent="0.2">
      <c r="A50" s="99" t="s">
        <v>35</v>
      </c>
      <c r="B50" s="100" t="s">
        <v>26</v>
      </c>
      <c r="C50" s="100"/>
      <c r="D50" s="126"/>
      <c r="E50" s="396"/>
      <c r="F50" s="78"/>
      <c r="G50" s="203"/>
      <c r="H50" s="204"/>
      <c r="I50" s="203"/>
      <c r="J50" s="208"/>
      <c r="K50" s="206"/>
      <c r="L50" s="82"/>
      <c r="M50" s="103" t="s">
        <v>35</v>
      </c>
      <c r="N50" s="104" t="s">
        <v>26</v>
      </c>
      <c r="O50" s="105"/>
      <c r="P50" s="128"/>
      <c r="Q50" s="129"/>
      <c r="U50" s="76"/>
      <c r="V50" s="76"/>
      <c r="W50" s="52"/>
      <c r="X50" s="362"/>
      <c r="Y50" s="362"/>
      <c r="Z50" s="362"/>
      <c r="AA50" s="362"/>
      <c r="AB50" s="362"/>
      <c r="AC50" s="362"/>
      <c r="AD50" s="362"/>
      <c r="AE50" s="362"/>
      <c r="AF50" s="362"/>
      <c r="AG50" s="362"/>
      <c r="AH50" s="362"/>
      <c r="AI50" s="362"/>
      <c r="AJ50" s="362"/>
      <c r="AK50" s="362"/>
      <c r="AL50" s="362"/>
      <c r="AM50" s="362"/>
      <c r="AN50" s="362"/>
      <c r="AO50" s="362"/>
      <c r="AP50" s="362"/>
      <c r="AQ50" s="362"/>
      <c r="AR50" s="362"/>
      <c r="AS50" s="362"/>
      <c r="AT50" s="362"/>
      <c r="AU50" s="362"/>
      <c r="AV50" s="362"/>
      <c r="AW50" s="362"/>
      <c r="AX50" s="362"/>
      <c r="AY50" s="362"/>
      <c r="AZ50" s="362"/>
      <c r="BA50" s="362"/>
      <c r="BB50" s="362"/>
      <c r="BC50" s="362"/>
      <c r="BD50" s="362"/>
      <c r="BE50" s="362"/>
      <c r="BF50" s="362"/>
      <c r="BG50" s="362"/>
      <c r="BH50" s="362"/>
      <c r="BI50" s="362"/>
    </row>
    <row r="51" spans="1:61" s="76" customFormat="1" ht="12" customHeight="1" x14ac:dyDescent="0.2">
      <c r="A51" s="339" t="s">
        <v>264</v>
      </c>
      <c r="B51" s="339" t="s">
        <v>265</v>
      </c>
      <c r="C51" s="307" t="s">
        <v>87</v>
      </c>
      <c r="D51" s="302">
        <v>5.0999999999999996</v>
      </c>
      <c r="E51" s="385">
        <v>1</v>
      </c>
      <c r="F51" s="78"/>
      <c r="G51" s="210"/>
      <c r="H51" s="210"/>
      <c r="I51" s="211"/>
      <c r="J51" s="201"/>
      <c r="K51" s="212"/>
      <c r="L51" s="82"/>
      <c r="M51" s="334" t="s">
        <v>196</v>
      </c>
      <c r="N51" s="340" t="s">
        <v>197</v>
      </c>
      <c r="O51" s="307" t="s">
        <v>90</v>
      </c>
      <c r="P51" s="302">
        <v>6.4</v>
      </c>
      <c r="Q51" s="385">
        <v>1</v>
      </c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2"/>
      <c r="BG51" s="52"/>
      <c r="BH51" s="52"/>
      <c r="BI51" s="52"/>
    </row>
    <row r="52" spans="1:61" s="76" customFormat="1" ht="12" customHeight="1" x14ac:dyDescent="0.2">
      <c r="A52" s="339" t="s">
        <v>100</v>
      </c>
      <c r="B52" s="339" t="s">
        <v>101</v>
      </c>
      <c r="C52" s="307" t="s">
        <v>103</v>
      </c>
      <c r="D52" s="302">
        <v>5.7</v>
      </c>
      <c r="E52" s="385">
        <v>2</v>
      </c>
      <c r="F52" s="78"/>
      <c r="G52" s="210"/>
      <c r="H52" s="210"/>
      <c r="I52" s="211"/>
      <c r="J52" s="201"/>
      <c r="K52" s="212"/>
      <c r="L52" s="82"/>
      <c r="M52" s="334" t="s">
        <v>262</v>
      </c>
      <c r="N52" s="340" t="s">
        <v>263</v>
      </c>
      <c r="O52" s="307" t="s">
        <v>87</v>
      </c>
      <c r="P52" s="302">
        <v>6.8</v>
      </c>
      <c r="Q52" s="385">
        <v>2</v>
      </c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2"/>
      <c r="BG52" s="52"/>
      <c r="BH52" s="52"/>
      <c r="BI52" s="52"/>
    </row>
    <row r="53" spans="1:61" s="76" customFormat="1" ht="12" customHeight="1" x14ac:dyDescent="0.2">
      <c r="A53" s="339" t="s">
        <v>192</v>
      </c>
      <c r="B53" s="339" t="s">
        <v>193</v>
      </c>
      <c r="C53" s="307" t="s">
        <v>90</v>
      </c>
      <c r="D53" s="302">
        <v>5.86</v>
      </c>
      <c r="E53" s="385">
        <v>3</v>
      </c>
      <c r="F53" s="78"/>
      <c r="G53" s="210"/>
      <c r="H53" s="210"/>
      <c r="I53" s="211"/>
      <c r="J53" s="201"/>
      <c r="K53" s="212"/>
      <c r="L53" s="82"/>
      <c r="M53" s="338" t="s">
        <v>238</v>
      </c>
      <c r="N53" s="338" t="s">
        <v>239</v>
      </c>
      <c r="O53" s="307" t="s">
        <v>91</v>
      </c>
      <c r="P53" s="302">
        <v>7.05</v>
      </c>
      <c r="Q53" s="385">
        <v>3</v>
      </c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</row>
    <row r="54" spans="1:61" s="76" customFormat="1" ht="12" customHeight="1" x14ac:dyDescent="0.2">
      <c r="A54" s="339"/>
      <c r="B54" s="339"/>
      <c r="C54" s="307"/>
      <c r="D54" s="302"/>
      <c r="E54" s="384"/>
      <c r="F54" s="305"/>
      <c r="G54" s="210"/>
      <c r="H54" s="210"/>
      <c r="I54" s="211"/>
      <c r="J54" s="201"/>
      <c r="K54" s="212"/>
      <c r="L54" s="82"/>
      <c r="M54" s="335"/>
      <c r="N54" s="335"/>
      <c r="O54" s="307"/>
      <c r="P54" s="302"/>
      <c r="Q54" s="384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</row>
    <row r="55" spans="1:61" s="76" customFormat="1" ht="12" customHeight="1" x14ac:dyDescent="0.25">
      <c r="A55" s="299"/>
      <c r="B55" s="300"/>
      <c r="C55" s="299"/>
      <c r="D55" s="110"/>
      <c r="E55" s="394"/>
      <c r="F55" s="305"/>
      <c r="G55" s="213"/>
      <c r="H55" s="214"/>
      <c r="I55" s="199"/>
      <c r="J55" s="201"/>
      <c r="K55" s="202"/>
      <c r="L55" s="82"/>
      <c r="M55" s="186"/>
      <c r="N55" s="188"/>
      <c r="O55" s="188"/>
      <c r="P55" s="119"/>
      <c r="Q55" s="111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2"/>
      <c r="BG55" s="52"/>
      <c r="BH55" s="52"/>
      <c r="BI55" s="52"/>
    </row>
    <row r="56" spans="1:61" s="11" customFormat="1" ht="6.75" customHeight="1" x14ac:dyDescent="0.2">
      <c r="A56" s="21"/>
      <c r="B56" s="181"/>
      <c r="C56" s="181"/>
      <c r="D56" s="184"/>
      <c r="E56" s="195"/>
      <c r="F56" s="22"/>
      <c r="G56" s="38"/>
      <c r="H56" s="37"/>
      <c r="I56" s="38"/>
      <c r="J56" s="63"/>
      <c r="K56" s="41"/>
      <c r="L56" s="23"/>
      <c r="M56" s="183"/>
      <c r="N56" s="182"/>
      <c r="O56" s="183"/>
      <c r="P56" s="189"/>
      <c r="Q56" s="184"/>
      <c r="S56" s="321"/>
      <c r="T56" s="321"/>
      <c r="U56" s="76"/>
      <c r="V56" s="76"/>
      <c r="W56" s="52"/>
      <c r="X56" s="361"/>
      <c r="Y56" s="361"/>
      <c r="Z56" s="361"/>
      <c r="AA56" s="361"/>
      <c r="AB56" s="361"/>
      <c r="AC56" s="361"/>
      <c r="AD56" s="361"/>
      <c r="AE56" s="361"/>
      <c r="AF56" s="361"/>
      <c r="AG56" s="361"/>
      <c r="AH56" s="361"/>
      <c r="AI56" s="361"/>
      <c r="AJ56" s="361"/>
      <c r="AK56" s="361"/>
      <c r="AL56" s="361"/>
      <c r="AM56" s="361"/>
      <c r="AN56" s="361"/>
      <c r="AO56" s="361"/>
      <c r="AP56" s="361"/>
      <c r="AQ56" s="361"/>
      <c r="AR56" s="361"/>
      <c r="AS56" s="361"/>
      <c r="AT56" s="361"/>
      <c r="AU56" s="361"/>
      <c r="AV56" s="361"/>
      <c r="AW56" s="361"/>
      <c r="AX56" s="361"/>
      <c r="AY56" s="361"/>
      <c r="AZ56" s="361"/>
      <c r="BA56" s="361"/>
      <c r="BB56" s="361"/>
      <c r="BC56" s="361"/>
      <c r="BD56" s="361"/>
      <c r="BE56" s="361"/>
      <c r="BF56" s="361"/>
      <c r="BG56" s="361"/>
      <c r="BH56" s="361"/>
      <c r="BI56" s="361"/>
    </row>
    <row r="57" spans="1:61" ht="15.75" customHeight="1" x14ac:dyDescent="0.25">
      <c r="A57" s="215"/>
      <c r="B57" s="215"/>
      <c r="C57" s="215"/>
      <c r="D57" s="215"/>
      <c r="E57" s="215"/>
      <c r="F57" s="107"/>
      <c r="G57" s="190"/>
      <c r="H57" s="194" t="s">
        <v>37</v>
      </c>
      <c r="I57" s="191"/>
      <c r="J57" s="192"/>
      <c r="K57" s="193"/>
      <c r="L57" s="64"/>
      <c r="M57" s="215"/>
      <c r="N57" s="215"/>
      <c r="O57" s="215"/>
      <c r="P57" s="215"/>
      <c r="Q57" s="215"/>
      <c r="R57" s="76"/>
      <c r="S57" s="76"/>
      <c r="T57" s="76"/>
      <c r="U57" s="76"/>
      <c r="V57" s="76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</row>
    <row r="58" spans="1:61" s="65" customFormat="1" x14ac:dyDescent="0.2">
      <c r="A58" s="66" t="s">
        <v>31</v>
      </c>
      <c r="B58" s="67" t="s">
        <v>27</v>
      </c>
      <c r="C58" s="502"/>
      <c r="D58" s="197" t="s">
        <v>47</v>
      </c>
      <c r="E58" s="503"/>
      <c r="F58" s="70"/>
      <c r="G58" s="66" t="s">
        <v>31</v>
      </c>
      <c r="H58" s="67" t="s">
        <v>27</v>
      </c>
      <c r="I58" s="219" t="s">
        <v>48</v>
      </c>
      <c r="J58" s="108"/>
      <c r="K58" s="69"/>
      <c r="L58" s="75"/>
      <c r="M58" s="66" t="s">
        <v>31</v>
      </c>
      <c r="N58" s="67" t="s">
        <v>27</v>
      </c>
      <c r="O58" s="196" t="s">
        <v>49</v>
      </c>
      <c r="P58" s="74"/>
      <c r="Q58" s="198"/>
      <c r="U58" s="76"/>
      <c r="V58" s="76"/>
      <c r="W58" s="52"/>
      <c r="X58" s="362"/>
      <c r="Y58" s="362"/>
      <c r="Z58" s="362"/>
      <c r="AA58" s="362"/>
      <c r="AB58" s="362"/>
      <c r="AC58" s="362"/>
      <c r="AD58" s="362"/>
      <c r="AE58" s="362"/>
      <c r="AF58" s="362"/>
      <c r="AG58" s="362"/>
      <c r="AH58" s="362"/>
      <c r="AI58" s="362"/>
      <c r="AJ58" s="362"/>
      <c r="AK58" s="362"/>
      <c r="AL58" s="362"/>
      <c r="AM58" s="362"/>
      <c r="AN58" s="362"/>
      <c r="AO58" s="362"/>
      <c r="AP58" s="362"/>
      <c r="AQ58" s="362"/>
      <c r="AR58" s="362"/>
      <c r="AS58" s="362"/>
      <c r="AT58" s="362"/>
      <c r="AU58" s="362"/>
      <c r="AV58" s="362"/>
      <c r="AW58" s="362"/>
      <c r="AX58" s="362"/>
      <c r="AY58" s="362"/>
      <c r="AZ58" s="362"/>
      <c r="BA58" s="362"/>
      <c r="BB58" s="362"/>
      <c r="BC58" s="362"/>
      <c r="BD58" s="362"/>
      <c r="BE58" s="362"/>
      <c r="BF58" s="362"/>
      <c r="BG58" s="362"/>
      <c r="BH58" s="362"/>
      <c r="BI58" s="362"/>
    </row>
    <row r="59" spans="1:61" s="76" customFormat="1" ht="12" customHeight="1" x14ac:dyDescent="0.2">
      <c r="A59" s="77" t="s">
        <v>424</v>
      </c>
      <c r="B59" s="77" t="s">
        <v>235</v>
      </c>
      <c r="C59" s="77" t="s">
        <v>91</v>
      </c>
      <c r="D59" s="312">
        <v>1.0900000000000001</v>
      </c>
      <c r="E59" s="501">
        <v>1</v>
      </c>
      <c r="F59" s="78"/>
      <c r="G59" s="339" t="s">
        <v>363</v>
      </c>
      <c r="H59" s="339" t="s">
        <v>364</v>
      </c>
      <c r="I59" s="307" t="s">
        <v>87</v>
      </c>
      <c r="J59" s="312">
        <v>10.9</v>
      </c>
      <c r="K59" s="497">
        <v>1</v>
      </c>
      <c r="L59" s="82"/>
      <c r="M59" s="339" t="s">
        <v>268</v>
      </c>
      <c r="N59" s="339" t="s">
        <v>144</v>
      </c>
      <c r="O59" s="307" t="s">
        <v>87</v>
      </c>
      <c r="P59" s="313">
        <v>8</v>
      </c>
      <c r="Q59" s="497">
        <v>1</v>
      </c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2"/>
      <c r="BG59" s="52"/>
      <c r="BH59" s="52"/>
      <c r="BI59" s="52"/>
    </row>
    <row r="60" spans="1:61" s="76" customFormat="1" ht="12" customHeight="1" x14ac:dyDescent="0.2">
      <c r="A60" s="470" t="s">
        <v>411</v>
      </c>
      <c r="B60" s="470" t="s">
        <v>156</v>
      </c>
      <c r="C60" s="470" t="s">
        <v>93</v>
      </c>
      <c r="D60" s="312">
        <v>1.0900000000000001</v>
      </c>
      <c r="E60" s="498">
        <v>1</v>
      </c>
      <c r="F60" s="78"/>
      <c r="G60" s="337" t="s">
        <v>182</v>
      </c>
      <c r="H60" s="336" t="s">
        <v>183</v>
      </c>
      <c r="I60" s="307" t="s">
        <v>89</v>
      </c>
      <c r="J60" s="312">
        <v>10.199999999999999</v>
      </c>
      <c r="K60" s="497">
        <v>2</v>
      </c>
      <c r="L60" s="82"/>
      <c r="M60" s="337" t="s">
        <v>363</v>
      </c>
      <c r="N60" s="336" t="s">
        <v>364</v>
      </c>
      <c r="O60" s="307" t="s">
        <v>87</v>
      </c>
      <c r="P60" s="313">
        <v>8</v>
      </c>
      <c r="Q60" s="497">
        <v>2</v>
      </c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2"/>
      <c r="BG60" s="52"/>
      <c r="BH60" s="52"/>
      <c r="BI60" s="52"/>
    </row>
    <row r="61" spans="1:61" s="76" customFormat="1" ht="12" customHeight="1" x14ac:dyDescent="0.2">
      <c r="A61" s="473" t="s">
        <v>375</v>
      </c>
      <c r="B61" s="473" t="s">
        <v>376</v>
      </c>
      <c r="C61" s="473" t="s">
        <v>87</v>
      </c>
      <c r="D61" s="312">
        <v>1.0900000000000001</v>
      </c>
      <c r="E61" s="498">
        <v>1</v>
      </c>
      <c r="F61" s="78"/>
      <c r="G61" s="337" t="s">
        <v>367</v>
      </c>
      <c r="H61" s="336" t="s">
        <v>207</v>
      </c>
      <c r="I61" s="307" t="s">
        <v>87</v>
      </c>
      <c r="J61" s="312">
        <v>10</v>
      </c>
      <c r="K61" s="497">
        <v>3</v>
      </c>
      <c r="L61" s="386"/>
      <c r="M61" s="339" t="s">
        <v>367</v>
      </c>
      <c r="N61" s="339" t="s">
        <v>207</v>
      </c>
      <c r="O61" s="307" t="s">
        <v>87</v>
      </c>
      <c r="P61" s="313">
        <v>7.95</v>
      </c>
      <c r="Q61" s="497">
        <v>3</v>
      </c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2"/>
      <c r="BG61" s="52"/>
      <c r="BH61" s="52"/>
      <c r="BI61" s="52"/>
    </row>
    <row r="62" spans="1:61" s="76" customFormat="1" ht="12" customHeight="1" x14ac:dyDescent="0.25">
      <c r="A62" s="470"/>
      <c r="B62" s="470"/>
      <c r="C62" s="470"/>
      <c r="D62" s="471"/>
      <c r="E62" s="472"/>
      <c r="F62" s="78"/>
      <c r="G62" s="400"/>
      <c r="H62" s="401"/>
      <c r="I62" s="402"/>
      <c r="J62" s="312"/>
      <c r="K62" s="304"/>
      <c r="L62" s="386"/>
      <c r="M62" s="79"/>
      <c r="N62" s="80"/>
      <c r="O62" s="83"/>
      <c r="P62" s="131"/>
      <c r="Q62" s="111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</row>
    <row r="63" spans="1:61" s="76" customFormat="1" ht="12" customHeight="1" x14ac:dyDescent="0.2">
      <c r="A63" s="473"/>
      <c r="B63" s="473"/>
      <c r="C63" s="473"/>
      <c r="D63" s="471"/>
      <c r="E63" s="472"/>
      <c r="F63" s="78"/>
      <c r="G63" s="112"/>
      <c r="H63" s="113"/>
      <c r="I63" s="114"/>
      <c r="J63" s="131"/>
      <c r="K63" s="111"/>
      <c r="L63" s="82"/>
      <c r="M63" s="77"/>
      <c r="N63" s="53"/>
      <c r="O63" s="53"/>
      <c r="P63" s="131"/>
      <c r="Q63" s="111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2"/>
      <c r="AJ63" s="52"/>
      <c r="AK63" s="52"/>
      <c r="AL63" s="52"/>
      <c r="AM63" s="52"/>
      <c r="AN63" s="52"/>
      <c r="AO63" s="52"/>
      <c r="AP63" s="52"/>
      <c r="AQ63" s="52"/>
      <c r="AR63" s="52"/>
      <c r="AS63" s="52"/>
      <c r="AT63" s="52"/>
      <c r="AU63" s="52"/>
      <c r="AV63" s="52"/>
      <c r="AW63" s="52"/>
      <c r="AX63" s="52"/>
      <c r="AY63" s="52"/>
      <c r="AZ63" s="52"/>
      <c r="BA63" s="52"/>
      <c r="BB63" s="52"/>
      <c r="BC63" s="52"/>
      <c r="BD63" s="52"/>
      <c r="BE63" s="52"/>
      <c r="BF63" s="52"/>
      <c r="BG63" s="52"/>
      <c r="BH63" s="52"/>
      <c r="BI63" s="52"/>
    </row>
    <row r="64" spans="1:61" s="76" customFormat="1" ht="12" customHeight="1" x14ac:dyDescent="0.2">
      <c r="A64" s="473"/>
      <c r="B64" s="473"/>
      <c r="C64" s="473"/>
      <c r="D64" s="471"/>
      <c r="E64" s="472"/>
      <c r="F64" s="78"/>
      <c r="G64" s="79"/>
      <c r="H64" s="80"/>
      <c r="I64" s="83"/>
      <c r="J64" s="131"/>
      <c r="K64" s="111"/>
      <c r="L64" s="82"/>
      <c r="M64" s="115"/>
      <c r="N64" s="116"/>
      <c r="O64" s="53"/>
      <c r="P64" s="131"/>
      <c r="Q64" s="111"/>
      <c r="W64" s="52"/>
      <c r="X64" s="52"/>
      <c r="Y64" s="52"/>
      <c r="Z64" s="52"/>
      <c r="AA64" s="52"/>
      <c r="AB64" s="52"/>
      <c r="AC64" s="52"/>
      <c r="AD64" s="52"/>
      <c r="AE64" s="52"/>
      <c r="AF64" s="52"/>
      <c r="AG64" s="52"/>
      <c r="AH64" s="52"/>
      <c r="AI64" s="52"/>
      <c r="AJ64" s="52"/>
      <c r="AK64" s="52"/>
      <c r="AL64" s="52"/>
      <c r="AM64" s="52"/>
      <c r="AN64" s="52"/>
      <c r="AO64" s="52"/>
      <c r="AP64" s="52"/>
      <c r="AQ64" s="52"/>
      <c r="AR64" s="52"/>
      <c r="AS64" s="52"/>
      <c r="AT64" s="52"/>
      <c r="AU64" s="52"/>
      <c r="AV64" s="52"/>
      <c r="AW64" s="52"/>
      <c r="AX64" s="52"/>
      <c r="AY64" s="52"/>
      <c r="AZ64" s="52"/>
      <c r="BA64" s="52"/>
      <c r="BB64" s="52"/>
      <c r="BC64" s="52"/>
      <c r="BD64" s="52"/>
      <c r="BE64" s="52"/>
      <c r="BF64" s="52"/>
      <c r="BG64" s="52"/>
      <c r="BH64" s="52"/>
      <c r="BI64" s="52"/>
    </row>
    <row r="65" spans="1:61" s="76" customFormat="1" ht="12" customHeight="1" x14ac:dyDescent="0.2">
      <c r="A65" s="473"/>
      <c r="B65" s="473"/>
      <c r="C65" s="473"/>
      <c r="D65" s="471"/>
      <c r="E65" s="472"/>
      <c r="F65" s="78"/>
      <c r="G65" s="112"/>
      <c r="H65" s="113"/>
      <c r="I65" s="114"/>
      <c r="J65" s="131"/>
      <c r="K65" s="111"/>
      <c r="L65" s="82"/>
      <c r="M65" s="112"/>
      <c r="N65" s="113"/>
      <c r="O65" s="114"/>
      <c r="P65" s="131"/>
      <c r="Q65" s="111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  <c r="AK65" s="52"/>
      <c r="AL65" s="52"/>
      <c r="AM65" s="52"/>
      <c r="AN65" s="52"/>
      <c r="AO65" s="52"/>
      <c r="AP65" s="52"/>
      <c r="AQ65" s="52"/>
      <c r="AR65" s="52"/>
      <c r="AS65" s="52"/>
      <c r="AT65" s="52"/>
      <c r="AU65" s="52"/>
      <c r="AV65" s="52"/>
      <c r="AW65" s="52"/>
      <c r="AX65" s="52"/>
      <c r="AY65" s="52"/>
      <c r="AZ65" s="52"/>
      <c r="BA65" s="52"/>
      <c r="BB65" s="52"/>
      <c r="BC65" s="52"/>
      <c r="BD65" s="52"/>
      <c r="BE65" s="52"/>
      <c r="BF65" s="52"/>
      <c r="BG65" s="52"/>
      <c r="BH65" s="52"/>
      <c r="BI65" s="52"/>
    </row>
    <row r="66" spans="1:61" s="65" customFormat="1" x14ac:dyDescent="0.2">
      <c r="A66" s="84" t="s">
        <v>34</v>
      </c>
      <c r="B66" s="85" t="s">
        <v>26</v>
      </c>
      <c r="C66" s="85"/>
      <c r="D66" s="120"/>
      <c r="E66" s="121"/>
      <c r="F66" s="78"/>
      <c r="G66" s="88" t="s">
        <v>34</v>
      </c>
      <c r="H66" s="89" t="s">
        <v>26</v>
      </c>
      <c r="I66" s="90"/>
      <c r="J66" s="122"/>
      <c r="K66" s="91"/>
      <c r="L66" s="82"/>
      <c r="M66" s="88" t="s">
        <v>34</v>
      </c>
      <c r="N66" s="89" t="s">
        <v>26</v>
      </c>
      <c r="O66" s="90"/>
      <c r="P66" s="122"/>
      <c r="Q66" s="91"/>
      <c r="U66" s="76"/>
      <c r="V66" s="76"/>
      <c r="W66" s="52"/>
      <c r="X66" s="362"/>
      <c r="Y66" s="362"/>
      <c r="Z66" s="362"/>
      <c r="AA66" s="362"/>
      <c r="AB66" s="362"/>
      <c r="AC66" s="362"/>
      <c r="AD66" s="362"/>
      <c r="AE66" s="362"/>
      <c r="AF66" s="362"/>
      <c r="AG66" s="362"/>
      <c r="AH66" s="362"/>
      <c r="AI66" s="362"/>
      <c r="AJ66" s="362"/>
      <c r="AK66" s="362"/>
      <c r="AL66" s="362"/>
      <c r="AM66" s="362"/>
      <c r="AN66" s="362"/>
      <c r="AO66" s="362"/>
      <c r="AP66" s="362"/>
      <c r="AQ66" s="362"/>
      <c r="AR66" s="362"/>
      <c r="AS66" s="362"/>
      <c r="AT66" s="362"/>
      <c r="AU66" s="362"/>
      <c r="AV66" s="362"/>
      <c r="AW66" s="362"/>
      <c r="AX66" s="362"/>
      <c r="AY66" s="362"/>
      <c r="AZ66" s="362"/>
      <c r="BA66" s="362"/>
      <c r="BB66" s="362"/>
      <c r="BC66" s="362"/>
      <c r="BD66" s="362"/>
      <c r="BE66" s="362"/>
      <c r="BF66" s="362"/>
      <c r="BG66" s="362"/>
      <c r="BH66" s="362"/>
      <c r="BI66" s="362"/>
    </row>
    <row r="67" spans="1:61" s="76" customFormat="1" ht="12" customHeight="1" x14ac:dyDescent="0.2">
      <c r="A67" s="339" t="s">
        <v>314</v>
      </c>
      <c r="B67" s="339" t="s">
        <v>315</v>
      </c>
      <c r="C67" s="307" t="s">
        <v>87</v>
      </c>
      <c r="D67" s="312">
        <v>1.06</v>
      </c>
      <c r="E67" s="497">
        <v>1</v>
      </c>
      <c r="F67" s="78"/>
      <c r="G67" s="339" t="s">
        <v>324</v>
      </c>
      <c r="H67" s="339" t="s">
        <v>315</v>
      </c>
      <c r="I67" s="307" t="s">
        <v>87</v>
      </c>
      <c r="J67" s="312">
        <v>10.32</v>
      </c>
      <c r="K67" s="497">
        <v>1</v>
      </c>
      <c r="L67" s="82"/>
      <c r="M67" s="339" t="s">
        <v>324</v>
      </c>
      <c r="N67" s="339" t="s">
        <v>315</v>
      </c>
      <c r="O67" s="307" t="s">
        <v>87</v>
      </c>
      <c r="P67" s="313">
        <v>6.9</v>
      </c>
      <c r="Q67" s="497">
        <v>1</v>
      </c>
      <c r="W67" s="52"/>
      <c r="X67" s="52"/>
      <c r="Y67" s="52"/>
      <c r="Z67" s="52"/>
      <c r="AA67" s="52"/>
      <c r="AB67" s="52"/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52"/>
      <c r="AW67" s="52"/>
      <c r="AX67" s="52"/>
      <c r="AY67" s="52"/>
      <c r="AZ67" s="52"/>
      <c r="BA67" s="52"/>
      <c r="BB67" s="52"/>
      <c r="BC67" s="52"/>
      <c r="BD67" s="52"/>
      <c r="BE67" s="52"/>
      <c r="BF67" s="52"/>
      <c r="BG67" s="52"/>
      <c r="BH67" s="52"/>
      <c r="BI67" s="52"/>
    </row>
    <row r="68" spans="1:61" s="76" customFormat="1" ht="12" customHeight="1" x14ac:dyDescent="0.2">
      <c r="A68" s="334" t="s">
        <v>325</v>
      </c>
      <c r="B68" s="340" t="s">
        <v>326</v>
      </c>
      <c r="C68" s="307" t="s">
        <v>87</v>
      </c>
      <c r="D68" s="312">
        <v>1.02</v>
      </c>
      <c r="E68" s="497">
        <v>2</v>
      </c>
      <c r="F68" s="78"/>
      <c r="G68" s="337" t="s">
        <v>334</v>
      </c>
      <c r="H68" s="336" t="s">
        <v>335</v>
      </c>
      <c r="I68" s="307" t="s">
        <v>87</v>
      </c>
      <c r="J68" s="312">
        <v>9.8000000000000007</v>
      </c>
      <c r="K68" s="497">
        <v>2</v>
      </c>
      <c r="L68" s="303"/>
      <c r="M68" s="334" t="s">
        <v>334</v>
      </c>
      <c r="N68" s="340" t="s">
        <v>335</v>
      </c>
      <c r="O68" s="307" t="s">
        <v>87</v>
      </c>
      <c r="P68" s="313">
        <v>6.7</v>
      </c>
      <c r="Q68" s="497">
        <v>2</v>
      </c>
      <c r="W68" s="52"/>
      <c r="X68" s="52"/>
      <c r="Y68" s="52"/>
      <c r="Z68" s="52"/>
      <c r="AA68" s="52"/>
      <c r="AB68" s="52"/>
      <c r="AC68" s="52"/>
      <c r="AD68" s="52"/>
      <c r="AE68" s="52"/>
      <c r="AF68" s="52"/>
      <c r="AG68" s="52"/>
      <c r="AH68" s="52"/>
      <c r="AI68" s="52"/>
      <c r="AJ68" s="52"/>
      <c r="AK68" s="52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52"/>
      <c r="AW68" s="52"/>
      <c r="AX68" s="52"/>
      <c r="AY68" s="52"/>
      <c r="AZ68" s="52"/>
      <c r="BA68" s="52"/>
      <c r="BB68" s="52"/>
      <c r="BC68" s="52"/>
      <c r="BD68" s="52"/>
      <c r="BE68" s="52"/>
      <c r="BF68" s="52"/>
      <c r="BG68" s="52"/>
      <c r="BH68" s="52"/>
      <c r="BI68" s="52"/>
    </row>
    <row r="69" spans="1:61" s="76" customFormat="1" ht="12" customHeight="1" x14ac:dyDescent="0.2">
      <c r="A69" s="339" t="s">
        <v>426</v>
      </c>
      <c r="B69" s="339" t="s">
        <v>174</v>
      </c>
      <c r="C69" s="307" t="s">
        <v>89</v>
      </c>
      <c r="D69" s="312">
        <v>0.98</v>
      </c>
      <c r="E69" s="497">
        <v>3</v>
      </c>
      <c r="F69" s="78"/>
      <c r="G69" s="334" t="s">
        <v>251</v>
      </c>
      <c r="H69" s="340" t="s">
        <v>252</v>
      </c>
      <c r="I69" s="307" t="s">
        <v>91</v>
      </c>
      <c r="J69" s="312">
        <v>9.7799999999999994</v>
      </c>
      <c r="K69" s="497">
        <v>3</v>
      </c>
      <c r="L69" s="303"/>
      <c r="M69" s="339" t="s">
        <v>323</v>
      </c>
      <c r="N69" s="339" t="s">
        <v>118</v>
      </c>
      <c r="O69" s="307" t="s">
        <v>87</v>
      </c>
      <c r="P69" s="313">
        <v>6.6</v>
      </c>
      <c r="Q69" s="497">
        <v>3</v>
      </c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52"/>
      <c r="AW69" s="52"/>
      <c r="AX69" s="52"/>
      <c r="AY69" s="52"/>
      <c r="AZ69" s="52"/>
      <c r="BA69" s="52"/>
      <c r="BB69" s="52"/>
      <c r="BC69" s="52"/>
      <c r="BD69" s="52"/>
      <c r="BE69" s="52"/>
      <c r="BF69" s="52"/>
      <c r="BG69" s="52"/>
      <c r="BH69" s="52"/>
      <c r="BI69" s="52"/>
    </row>
    <row r="70" spans="1:61" s="76" customFormat="1" ht="12" customHeight="1" x14ac:dyDescent="0.2">
      <c r="A70" s="299"/>
      <c r="B70" s="300"/>
      <c r="C70" s="299"/>
      <c r="D70" s="132"/>
      <c r="E70" s="304"/>
      <c r="F70" s="78"/>
      <c r="G70" s="79"/>
      <c r="H70" s="80"/>
      <c r="I70" s="81"/>
      <c r="J70" s="132"/>
      <c r="K70" s="395"/>
      <c r="L70" s="82"/>
      <c r="M70" s="339" t="s">
        <v>325</v>
      </c>
      <c r="N70" s="339" t="s">
        <v>326</v>
      </c>
      <c r="O70" s="307" t="s">
        <v>87</v>
      </c>
      <c r="P70" s="313">
        <v>6.6</v>
      </c>
      <c r="Q70" s="499">
        <v>3</v>
      </c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52"/>
      <c r="AW70" s="52"/>
      <c r="AX70" s="52"/>
      <c r="AY70" s="52"/>
      <c r="AZ70" s="52"/>
      <c r="BA70" s="52"/>
      <c r="BB70" s="52"/>
      <c r="BC70" s="52"/>
      <c r="BD70" s="52"/>
      <c r="BE70" s="52"/>
      <c r="BF70" s="52"/>
      <c r="BG70" s="52"/>
      <c r="BH70" s="52"/>
      <c r="BI70" s="52"/>
    </row>
    <row r="71" spans="1:61" s="76" customFormat="1" ht="12" customHeight="1" x14ac:dyDescent="0.2">
      <c r="A71" s="115"/>
      <c r="B71" s="116"/>
      <c r="C71" s="117"/>
      <c r="D71" s="132"/>
      <c r="E71" s="109"/>
      <c r="F71" s="78"/>
      <c r="G71" s="112"/>
      <c r="H71" s="113"/>
      <c r="I71" s="118"/>
      <c r="J71" s="132"/>
      <c r="K71" s="395"/>
      <c r="L71" s="82"/>
      <c r="M71" s="79"/>
      <c r="N71" s="80"/>
      <c r="O71" s="81"/>
      <c r="P71" s="132"/>
      <c r="Q71" s="395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</row>
    <row r="72" spans="1:61" s="76" customFormat="1" ht="12" customHeight="1" x14ac:dyDescent="0.2">
      <c r="A72" s="115"/>
      <c r="B72" s="116"/>
      <c r="C72" s="117"/>
      <c r="D72" s="132"/>
      <c r="E72" s="111"/>
      <c r="F72" s="78"/>
      <c r="G72" s="112"/>
      <c r="H72" s="118"/>
      <c r="I72" s="132"/>
      <c r="J72" s="132"/>
      <c r="K72" s="111"/>
      <c r="L72" s="82"/>
      <c r="M72" s="77"/>
      <c r="N72" s="53"/>
      <c r="O72" s="54"/>
      <c r="P72" s="132"/>
      <c r="Q72" s="111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52"/>
      <c r="AW72" s="52"/>
      <c r="AX72" s="52"/>
      <c r="AY72" s="52"/>
      <c r="AZ72" s="52"/>
      <c r="BA72" s="52"/>
      <c r="BB72" s="52"/>
      <c r="BC72" s="52"/>
      <c r="BD72" s="52"/>
      <c r="BE72" s="52"/>
      <c r="BF72" s="52"/>
      <c r="BG72" s="52"/>
      <c r="BH72" s="52"/>
      <c r="BI72" s="52"/>
    </row>
    <row r="73" spans="1:61" s="65" customFormat="1" x14ac:dyDescent="0.2">
      <c r="A73" s="92" t="s">
        <v>35</v>
      </c>
      <c r="B73" s="93" t="s">
        <v>27</v>
      </c>
      <c r="C73" s="93"/>
      <c r="D73" s="123"/>
      <c r="E73" s="124"/>
      <c r="F73" s="78"/>
      <c r="G73" s="96" t="s">
        <v>35</v>
      </c>
      <c r="H73" s="97" t="s">
        <v>27</v>
      </c>
      <c r="I73" s="98"/>
      <c r="J73" s="125"/>
      <c r="K73" s="393"/>
      <c r="L73" s="82"/>
      <c r="M73" s="96" t="s">
        <v>35</v>
      </c>
      <c r="N73" s="97" t="s">
        <v>27</v>
      </c>
      <c r="O73" s="98"/>
      <c r="P73" s="125"/>
      <c r="Q73" s="393"/>
      <c r="U73" s="76"/>
      <c r="V73" s="76"/>
      <c r="W73" s="52"/>
      <c r="X73" s="362"/>
      <c r="Y73" s="362"/>
      <c r="Z73" s="362"/>
      <c r="AA73" s="362"/>
      <c r="AB73" s="362"/>
      <c r="AC73" s="362"/>
      <c r="AD73" s="362"/>
      <c r="AE73" s="362"/>
      <c r="AF73" s="362"/>
      <c r="AG73" s="362"/>
      <c r="AH73" s="362"/>
      <c r="AI73" s="362"/>
      <c r="AJ73" s="362"/>
      <c r="AK73" s="362"/>
      <c r="AL73" s="362"/>
      <c r="AM73" s="362"/>
      <c r="AN73" s="362"/>
      <c r="AO73" s="362"/>
      <c r="AP73" s="362"/>
      <c r="AQ73" s="362"/>
      <c r="AR73" s="362"/>
      <c r="AS73" s="362"/>
      <c r="AT73" s="362"/>
      <c r="AU73" s="362"/>
      <c r="AV73" s="362"/>
      <c r="AW73" s="362"/>
      <c r="AX73" s="362"/>
      <c r="AY73" s="362"/>
      <c r="AZ73" s="362"/>
      <c r="BA73" s="362"/>
      <c r="BB73" s="362"/>
      <c r="BC73" s="362"/>
      <c r="BD73" s="362"/>
      <c r="BE73" s="362"/>
      <c r="BF73" s="362"/>
      <c r="BG73" s="362"/>
      <c r="BH73" s="362"/>
      <c r="BI73" s="362"/>
    </row>
    <row r="74" spans="1:61" s="76" customFormat="1" ht="12" customHeight="1" x14ac:dyDescent="0.2">
      <c r="A74" s="308"/>
      <c r="B74" s="309"/>
      <c r="C74" s="309"/>
      <c r="D74" s="310"/>
      <c r="E74" s="311"/>
      <c r="F74" s="78"/>
      <c r="G74" s="339" t="s">
        <v>218</v>
      </c>
      <c r="H74" s="339" t="s">
        <v>219</v>
      </c>
      <c r="I74" s="341" t="s">
        <v>90</v>
      </c>
      <c r="J74" s="312">
        <v>9.65</v>
      </c>
      <c r="K74" s="497">
        <v>1</v>
      </c>
      <c r="L74" s="303"/>
      <c r="M74" s="339" t="s">
        <v>218</v>
      </c>
      <c r="N74" s="339" t="s">
        <v>219</v>
      </c>
      <c r="O74" s="341" t="s">
        <v>90</v>
      </c>
      <c r="P74" s="313">
        <v>6.2</v>
      </c>
      <c r="Q74" s="497">
        <v>1</v>
      </c>
      <c r="R74" s="303"/>
      <c r="W74" s="52"/>
      <c r="X74" s="52"/>
      <c r="Y74" s="52"/>
      <c r="Z74" s="52"/>
      <c r="AA74" s="52"/>
      <c r="AB74" s="52"/>
      <c r="AC74" s="52"/>
      <c r="AD74" s="52"/>
      <c r="AE74" s="52"/>
      <c r="AF74" s="52"/>
      <c r="AG74" s="52"/>
      <c r="AH74" s="52"/>
      <c r="AI74" s="52"/>
      <c r="AJ74" s="52"/>
      <c r="AK74" s="52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52"/>
      <c r="AW74" s="52"/>
      <c r="AX74" s="52"/>
      <c r="AY74" s="52"/>
      <c r="AZ74" s="52"/>
      <c r="BA74" s="52"/>
      <c r="BB74" s="52"/>
      <c r="BC74" s="52"/>
      <c r="BD74" s="52"/>
      <c r="BE74" s="52"/>
      <c r="BF74" s="52"/>
      <c r="BG74" s="52"/>
      <c r="BH74" s="52"/>
      <c r="BI74" s="52"/>
    </row>
    <row r="75" spans="1:61" s="76" customFormat="1" ht="12" customHeight="1" x14ac:dyDescent="0.2">
      <c r="A75" s="308"/>
      <c r="B75" s="309"/>
      <c r="C75" s="309"/>
      <c r="D75" s="310"/>
      <c r="E75" s="311"/>
      <c r="F75" s="78"/>
      <c r="G75" s="334" t="s">
        <v>213</v>
      </c>
      <c r="H75" s="340" t="s">
        <v>113</v>
      </c>
      <c r="I75" s="307" t="s">
        <v>90</v>
      </c>
      <c r="J75" s="312">
        <v>8.6999999999999993</v>
      </c>
      <c r="K75" s="497">
        <v>2</v>
      </c>
      <c r="L75" s="303"/>
      <c r="M75" s="334" t="s">
        <v>400</v>
      </c>
      <c r="N75" s="340" t="s">
        <v>401</v>
      </c>
      <c r="O75" s="307" t="s">
        <v>93</v>
      </c>
      <c r="P75" s="313">
        <v>6.1</v>
      </c>
      <c r="Q75" s="497">
        <v>2</v>
      </c>
      <c r="R75" s="303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</row>
    <row r="76" spans="1:61" s="76" customFormat="1" ht="12" customHeight="1" x14ac:dyDescent="0.2">
      <c r="A76" s="314"/>
      <c r="B76" s="315"/>
      <c r="C76" s="315"/>
      <c r="D76" s="310"/>
      <c r="E76" s="311"/>
      <c r="F76" s="78"/>
      <c r="G76" s="339" t="s">
        <v>150</v>
      </c>
      <c r="H76" s="339" t="s">
        <v>151</v>
      </c>
      <c r="I76" s="341" t="s">
        <v>89</v>
      </c>
      <c r="J76" s="312">
        <v>8.6999999999999993</v>
      </c>
      <c r="K76" s="497">
        <v>2</v>
      </c>
      <c r="L76" s="319"/>
      <c r="M76" s="339" t="s">
        <v>146</v>
      </c>
      <c r="N76" s="339" t="s">
        <v>147</v>
      </c>
      <c r="O76" s="341" t="s">
        <v>89</v>
      </c>
      <c r="P76" s="313">
        <v>6</v>
      </c>
      <c r="Q76" s="497">
        <v>3</v>
      </c>
      <c r="R76" s="303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52"/>
      <c r="AW76" s="52"/>
      <c r="AX76" s="52"/>
      <c r="AY76" s="52"/>
      <c r="AZ76" s="52"/>
      <c r="BA76" s="52"/>
      <c r="BB76" s="52"/>
      <c r="BC76" s="52"/>
      <c r="BD76" s="52"/>
      <c r="BE76" s="52"/>
      <c r="BF76" s="52"/>
      <c r="BG76" s="52"/>
      <c r="BH76" s="52"/>
      <c r="BI76" s="52"/>
    </row>
    <row r="77" spans="1:61" s="76" customFormat="1" ht="12" customHeight="1" x14ac:dyDescent="0.2">
      <c r="A77" s="308"/>
      <c r="B77" s="309"/>
      <c r="C77" s="316"/>
      <c r="D77" s="317"/>
      <c r="E77" s="311"/>
      <c r="F77" s="78"/>
      <c r="G77" s="112"/>
      <c r="H77" s="113"/>
      <c r="I77" s="118"/>
      <c r="J77" s="132"/>
      <c r="K77" s="395"/>
      <c r="L77" s="82"/>
      <c r="M77" s="77"/>
      <c r="N77" s="53"/>
      <c r="O77" s="53"/>
      <c r="P77" s="132"/>
      <c r="Q77" s="395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52"/>
      <c r="AW77" s="52"/>
      <c r="AX77" s="52"/>
      <c r="AY77" s="52"/>
      <c r="AZ77" s="52"/>
      <c r="BA77" s="52"/>
      <c r="BB77" s="52"/>
      <c r="BC77" s="52"/>
      <c r="BD77" s="52"/>
      <c r="BE77" s="52"/>
      <c r="BF77" s="52"/>
      <c r="BG77" s="52"/>
      <c r="BH77" s="52"/>
      <c r="BI77" s="52"/>
    </row>
    <row r="78" spans="1:61" s="76" customFormat="1" ht="12" customHeight="1" x14ac:dyDescent="0.2">
      <c r="A78" s="314"/>
      <c r="B78" s="315"/>
      <c r="C78" s="315"/>
      <c r="D78" s="317"/>
      <c r="E78" s="311"/>
      <c r="F78" s="78"/>
      <c r="G78" s="112"/>
      <c r="H78" s="113"/>
      <c r="I78" s="114"/>
      <c r="J78" s="131"/>
      <c r="K78" s="395"/>
      <c r="L78" s="82"/>
      <c r="M78" s="79"/>
      <c r="N78" s="80"/>
      <c r="O78" s="83"/>
      <c r="P78" s="131"/>
      <c r="Q78" s="395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</row>
    <row r="79" spans="1:61" s="76" customFormat="1" ht="12" customHeight="1" x14ac:dyDescent="0.2">
      <c r="A79" s="314"/>
      <c r="B79" s="315"/>
      <c r="C79" s="318"/>
      <c r="D79" s="317"/>
      <c r="E79" s="311"/>
      <c r="F79" s="78"/>
      <c r="G79" s="112"/>
      <c r="H79" s="113"/>
      <c r="I79" s="114"/>
      <c r="J79" s="131"/>
      <c r="K79" s="111"/>
      <c r="L79" s="82"/>
      <c r="M79" s="112"/>
      <c r="N79" s="113"/>
      <c r="O79" s="114"/>
      <c r="P79" s="131"/>
      <c r="Q79" s="395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52"/>
      <c r="AW79" s="52"/>
      <c r="AX79" s="52"/>
      <c r="AY79" s="52"/>
      <c r="AZ79" s="52"/>
      <c r="BA79" s="52"/>
      <c r="BB79" s="52"/>
      <c r="BC79" s="52"/>
      <c r="BD79" s="52"/>
      <c r="BE79" s="52"/>
      <c r="BF79" s="52"/>
      <c r="BG79" s="52"/>
      <c r="BH79" s="52"/>
      <c r="BI79" s="52"/>
    </row>
    <row r="80" spans="1:61" s="76" customFormat="1" ht="12" customHeight="1" x14ac:dyDescent="0.2">
      <c r="A80" s="314"/>
      <c r="B80" s="315"/>
      <c r="C80" s="315"/>
      <c r="D80" s="310"/>
      <c r="E80" s="311"/>
      <c r="F80" s="78"/>
      <c r="G80" s="112"/>
      <c r="H80" s="113"/>
      <c r="I80" s="114"/>
      <c r="J80" s="131"/>
      <c r="K80" s="111"/>
      <c r="L80" s="82"/>
      <c r="M80" s="79"/>
      <c r="N80" s="80"/>
      <c r="O80" s="83"/>
      <c r="P80" s="131"/>
      <c r="Q80" s="395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</row>
    <row r="81" spans="1:61" s="65" customFormat="1" x14ac:dyDescent="0.2">
      <c r="A81" s="99" t="s">
        <v>35</v>
      </c>
      <c r="B81" s="100" t="s">
        <v>26</v>
      </c>
      <c r="C81" s="100"/>
      <c r="D81" s="128"/>
      <c r="E81" s="127"/>
      <c r="F81" s="78"/>
      <c r="G81" s="103" t="s">
        <v>35</v>
      </c>
      <c r="H81" s="104" t="s">
        <v>26</v>
      </c>
      <c r="I81" s="105"/>
      <c r="J81" s="128"/>
      <c r="K81" s="129"/>
      <c r="L81" s="82"/>
      <c r="M81" s="103" t="s">
        <v>35</v>
      </c>
      <c r="N81" s="104" t="s">
        <v>26</v>
      </c>
      <c r="O81" s="106"/>
      <c r="P81" s="128"/>
      <c r="Q81" s="129"/>
      <c r="U81" s="76"/>
      <c r="V81" s="76"/>
      <c r="W81" s="52"/>
      <c r="X81" s="362"/>
      <c r="Y81" s="362"/>
      <c r="Z81" s="362"/>
      <c r="AA81" s="362"/>
      <c r="AB81" s="362"/>
      <c r="AC81" s="362"/>
      <c r="AD81" s="362"/>
      <c r="AE81" s="362"/>
      <c r="AF81" s="362"/>
      <c r="AG81" s="362"/>
      <c r="AH81" s="362"/>
      <c r="AI81" s="362"/>
      <c r="AJ81" s="362"/>
      <c r="AK81" s="362"/>
      <c r="AL81" s="362"/>
      <c r="AM81" s="362"/>
      <c r="AN81" s="362"/>
      <c r="AO81" s="362"/>
      <c r="AP81" s="362"/>
      <c r="AQ81" s="362"/>
      <c r="AR81" s="362"/>
      <c r="AS81" s="362"/>
      <c r="AT81" s="362"/>
      <c r="AU81" s="362"/>
      <c r="AV81" s="362"/>
      <c r="AW81" s="362"/>
      <c r="AX81" s="362"/>
      <c r="AY81" s="362"/>
      <c r="AZ81" s="362"/>
      <c r="BA81" s="362"/>
      <c r="BB81" s="362"/>
      <c r="BC81" s="362"/>
      <c r="BD81" s="362"/>
      <c r="BE81" s="362"/>
      <c r="BF81" s="362"/>
      <c r="BG81" s="362"/>
      <c r="BH81" s="362"/>
      <c r="BI81" s="362"/>
    </row>
    <row r="82" spans="1:61" s="76" customFormat="1" ht="12" customHeight="1" x14ac:dyDescent="0.2">
      <c r="A82" s="308"/>
      <c r="B82" s="309"/>
      <c r="C82" s="309"/>
      <c r="D82" s="310"/>
      <c r="E82" s="311"/>
      <c r="F82" s="78"/>
      <c r="G82" s="339" t="s">
        <v>264</v>
      </c>
      <c r="H82" s="339" t="s">
        <v>265</v>
      </c>
      <c r="I82" s="307" t="s">
        <v>87</v>
      </c>
      <c r="J82" s="312">
        <v>10.8</v>
      </c>
      <c r="K82" s="385">
        <v>1</v>
      </c>
      <c r="L82" s="82"/>
      <c r="M82" s="338" t="s">
        <v>264</v>
      </c>
      <c r="N82" s="338" t="s">
        <v>265</v>
      </c>
      <c r="O82" s="307" t="s">
        <v>87</v>
      </c>
      <c r="P82" s="320">
        <v>6.4</v>
      </c>
      <c r="Q82" s="497">
        <v>1</v>
      </c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</row>
    <row r="83" spans="1:61" s="76" customFormat="1" ht="12" customHeight="1" x14ac:dyDescent="0.2">
      <c r="A83" s="308"/>
      <c r="B83" s="309"/>
      <c r="C83" s="309"/>
      <c r="D83" s="310"/>
      <c r="E83" s="311"/>
      <c r="F83" s="78"/>
      <c r="G83" s="335" t="s">
        <v>196</v>
      </c>
      <c r="H83" s="335" t="s">
        <v>197</v>
      </c>
      <c r="I83" s="307" t="s">
        <v>90</v>
      </c>
      <c r="J83" s="312">
        <v>8</v>
      </c>
      <c r="K83" s="385">
        <v>2</v>
      </c>
      <c r="L83" s="305"/>
      <c r="M83" s="339" t="s">
        <v>100</v>
      </c>
      <c r="N83" s="339" t="s">
        <v>101</v>
      </c>
      <c r="O83" s="307" t="s">
        <v>103</v>
      </c>
      <c r="P83" s="320">
        <v>4.8499999999999996</v>
      </c>
      <c r="Q83" s="497">
        <v>2</v>
      </c>
      <c r="W83" s="52"/>
      <c r="X83" s="52"/>
      <c r="Y83" s="52"/>
      <c r="Z83" s="52"/>
      <c r="AA83" s="52"/>
      <c r="AB83" s="52"/>
      <c r="AC83" s="52"/>
      <c r="AD83" s="52"/>
      <c r="AE83" s="52"/>
      <c r="AF83" s="52"/>
      <c r="AG83" s="52"/>
      <c r="AH83" s="52"/>
      <c r="AI83" s="52"/>
      <c r="AJ83" s="52"/>
      <c r="AK83" s="52"/>
      <c r="AL83" s="52"/>
      <c r="AM83" s="52"/>
      <c r="AN83" s="52"/>
      <c r="AO83" s="52"/>
      <c r="AP83" s="52"/>
      <c r="AQ83" s="52"/>
      <c r="AR83" s="52"/>
      <c r="AS83" s="52"/>
      <c r="AT83" s="52"/>
      <c r="AU83" s="52"/>
      <c r="AV83" s="52"/>
      <c r="AW83" s="52"/>
      <c r="AX83" s="52"/>
      <c r="AY83" s="52"/>
      <c r="AZ83" s="52"/>
      <c r="BA83" s="52"/>
      <c r="BB83" s="52"/>
      <c r="BC83" s="52"/>
      <c r="BD83" s="52"/>
      <c r="BE83" s="52"/>
      <c r="BF83" s="52"/>
      <c r="BG83" s="52"/>
      <c r="BH83" s="52"/>
      <c r="BI83" s="52"/>
    </row>
    <row r="84" spans="1:61" s="76" customFormat="1" ht="12" customHeight="1" x14ac:dyDescent="0.2">
      <c r="A84" s="314"/>
      <c r="B84" s="315"/>
      <c r="C84" s="315"/>
      <c r="D84" s="310"/>
      <c r="E84" s="311"/>
      <c r="F84" s="78"/>
      <c r="G84" s="339" t="s">
        <v>194</v>
      </c>
      <c r="H84" s="339" t="s">
        <v>195</v>
      </c>
      <c r="I84" s="307" t="s">
        <v>90</v>
      </c>
      <c r="J84" s="312">
        <v>8</v>
      </c>
      <c r="K84" s="385">
        <v>2</v>
      </c>
      <c r="L84" s="305"/>
      <c r="M84" s="339" t="s">
        <v>268</v>
      </c>
      <c r="N84" s="339" t="s">
        <v>269</v>
      </c>
      <c r="O84" s="307" t="s">
        <v>87</v>
      </c>
      <c r="P84" s="320">
        <v>4.3499999999999996</v>
      </c>
      <c r="Q84" s="497">
        <v>3</v>
      </c>
      <c r="R84" s="305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</row>
    <row r="85" spans="1:61" ht="12.75" x14ac:dyDescent="0.2">
      <c r="A85" s="314"/>
      <c r="B85" s="315"/>
      <c r="C85" s="315"/>
      <c r="D85" s="310"/>
      <c r="E85" s="311"/>
      <c r="G85" s="339" t="s">
        <v>124</v>
      </c>
      <c r="H85" s="339" t="s">
        <v>125</v>
      </c>
      <c r="I85" s="307" t="s">
        <v>89</v>
      </c>
      <c r="J85" s="312">
        <v>8</v>
      </c>
      <c r="K85" s="499">
        <v>2</v>
      </c>
      <c r="L85" s="322"/>
      <c r="M85" s="339" t="s">
        <v>238</v>
      </c>
      <c r="N85" s="339" t="s">
        <v>239</v>
      </c>
      <c r="O85" s="307" t="s">
        <v>91</v>
      </c>
      <c r="P85" s="320">
        <v>4.3499999999999996</v>
      </c>
      <c r="Q85" s="499">
        <v>3</v>
      </c>
      <c r="R85" s="76"/>
      <c r="S85" s="76"/>
      <c r="T85" s="76"/>
      <c r="U85" s="76"/>
      <c r="V85" s="76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</row>
    <row r="86" spans="1:61" x14ac:dyDescent="0.2">
      <c r="A86" s="76"/>
      <c r="B86" s="76"/>
      <c r="C86" s="76"/>
      <c r="D86" s="55"/>
      <c r="F86" s="358"/>
      <c r="G86" s="55"/>
      <c r="H86" s="358"/>
      <c r="I86" s="55"/>
      <c r="J86" s="359"/>
      <c r="L86" s="322"/>
      <c r="M86" s="55"/>
      <c r="N86" s="358"/>
      <c r="O86" s="55"/>
      <c r="P86" s="359"/>
      <c r="R86" s="76"/>
      <c r="S86" s="76"/>
      <c r="T86" s="76"/>
      <c r="U86" s="76"/>
      <c r="V86" s="76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2"/>
      <c r="AO86" s="52"/>
      <c r="AP86" s="52"/>
      <c r="AQ86" s="52"/>
      <c r="AR86" s="52"/>
      <c r="AS86" s="52"/>
      <c r="AT86" s="52"/>
      <c r="AU86" s="52"/>
      <c r="AV86" s="52"/>
      <c r="AW86" s="52"/>
      <c r="AX86" s="52"/>
      <c r="AY86" s="52"/>
      <c r="AZ86" s="52"/>
      <c r="BA86" s="52"/>
      <c r="BB86" s="52"/>
      <c r="BC86" s="52"/>
      <c r="BD86" s="52"/>
      <c r="BE86" s="52"/>
      <c r="BF86" s="52"/>
      <c r="BG86" s="52"/>
      <c r="BH86" s="52"/>
      <c r="BI86" s="52"/>
    </row>
    <row r="87" spans="1:61" x14ac:dyDescent="0.2">
      <c r="A87" s="76"/>
      <c r="B87" s="76"/>
      <c r="C87" s="76"/>
      <c r="D87" s="55"/>
      <c r="F87" s="358"/>
      <c r="G87" s="55"/>
      <c r="H87" s="358"/>
      <c r="I87" s="55"/>
      <c r="J87" s="359"/>
      <c r="L87" s="322"/>
      <c r="M87" s="55"/>
      <c r="N87" s="358"/>
      <c r="O87" s="55"/>
      <c r="P87" s="359"/>
      <c r="R87" s="76"/>
      <c r="S87" s="76"/>
      <c r="T87" s="76"/>
      <c r="U87" s="76"/>
      <c r="V87" s="76"/>
      <c r="W87" s="52"/>
      <c r="X87" s="52"/>
      <c r="Y87" s="52"/>
      <c r="Z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  <c r="AK87" s="52"/>
      <c r="AL87" s="52"/>
      <c r="AM87" s="52"/>
      <c r="AN87" s="52"/>
      <c r="AO87" s="52"/>
      <c r="AP87" s="52"/>
      <c r="AQ87" s="52"/>
      <c r="AR87" s="52"/>
      <c r="AS87" s="52"/>
      <c r="AT87" s="52"/>
      <c r="AU87" s="52"/>
      <c r="AV87" s="52"/>
      <c r="AW87" s="52"/>
      <c r="AX87" s="52"/>
      <c r="AY87" s="52"/>
      <c r="AZ87" s="52"/>
      <c r="BA87" s="52"/>
      <c r="BB87" s="52"/>
      <c r="BC87" s="52"/>
      <c r="BD87" s="52"/>
      <c r="BE87" s="52"/>
      <c r="BF87" s="52"/>
      <c r="BG87" s="52"/>
      <c r="BH87" s="52"/>
      <c r="BI87" s="52"/>
    </row>
    <row r="88" spans="1:61" x14ac:dyDescent="0.2">
      <c r="A88" s="76"/>
      <c r="B88" s="76"/>
      <c r="C88" s="76"/>
      <c r="D88" s="55"/>
      <c r="F88" s="358"/>
      <c r="G88" s="55"/>
      <c r="H88" s="358"/>
      <c r="I88" s="55"/>
      <c r="J88" s="359"/>
      <c r="L88" s="322"/>
      <c r="M88" s="55"/>
      <c r="N88" s="358"/>
      <c r="O88" s="55"/>
      <c r="P88" s="359"/>
      <c r="R88" s="76"/>
      <c r="S88" s="76"/>
      <c r="T88" s="76"/>
      <c r="U88" s="76"/>
      <c r="V88" s="76"/>
      <c r="W88" s="52"/>
      <c r="X88" s="52"/>
      <c r="Y88" s="52"/>
      <c r="Z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  <c r="AK88" s="52"/>
      <c r="AL88" s="52"/>
      <c r="AM88" s="52"/>
      <c r="AN88" s="52"/>
      <c r="AO88" s="52"/>
      <c r="AP88" s="52"/>
      <c r="AQ88" s="52"/>
      <c r="AR88" s="52"/>
      <c r="AS88" s="52"/>
      <c r="AT88" s="52"/>
      <c r="AU88" s="52"/>
      <c r="AV88" s="52"/>
      <c r="AW88" s="52"/>
      <c r="AX88" s="52"/>
      <c r="AY88" s="52"/>
      <c r="AZ88" s="52"/>
      <c r="BA88" s="52"/>
      <c r="BB88" s="52"/>
      <c r="BC88" s="52"/>
      <c r="BD88" s="52"/>
      <c r="BE88" s="52"/>
      <c r="BF88" s="52"/>
      <c r="BG88" s="52"/>
      <c r="BH88" s="52"/>
      <c r="BI88" s="52"/>
    </row>
    <row r="89" spans="1:61" x14ac:dyDescent="0.2">
      <c r="A89" s="76"/>
      <c r="B89" s="76"/>
      <c r="C89" s="76"/>
      <c r="D89" s="55"/>
      <c r="F89" s="358"/>
      <c r="G89" s="55"/>
      <c r="H89" s="358"/>
      <c r="I89" s="55"/>
      <c r="J89" s="359"/>
      <c r="L89" s="322"/>
      <c r="M89" s="55"/>
      <c r="N89" s="358"/>
      <c r="O89" s="55"/>
      <c r="P89" s="359"/>
      <c r="R89" s="76"/>
      <c r="S89" s="76"/>
      <c r="T89" s="76"/>
      <c r="U89" s="76"/>
      <c r="V89" s="76"/>
      <c r="W89" s="52"/>
      <c r="X89" s="52"/>
      <c r="Y89" s="52"/>
      <c r="Z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  <c r="AK89" s="52"/>
      <c r="AL89" s="52"/>
      <c r="AM89" s="52"/>
      <c r="AN89" s="52"/>
      <c r="AO89" s="52"/>
      <c r="AP89" s="52"/>
      <c r="AQ89" s="52"/>
      <c r="AR89" s="52"/>
      <c r="AS89" s="52"/>
      <c r="AT89" s="52"/>
      <c r="AU89" s="52"/>
      <c r="AV89" s="52"/>
      <c r="AW89" s="52"/>
      <c r="AX89" s="52"/>
      <c r="AY89" s="52"/>
      <c r="AZ89" s="52"/>
      <c r="BA89" s="52"/>
      <c r="BB89" s="52"/>
      <c r="BC89" s="52"/>
      <c r="BD89" s="52"/>
      <c r="BE89" s="52"/>
      <c r="BF89" s="52"/>
      <c r="BG89" s="52"/>
      <c r="BH89" s="52"/>
      <c r="BI89" s="52"/>
    </row>
    <row r="90" spans="1:61" x14ac:dyDescent="0.2">
      <c r="A90" s="76"/>
      <c r="B90" s="76"/>
      <c r="C90" s="76"/>
      <c r="D90" s="55"/>
      <c r="F90" s="358"/>
      <c r="G90" s="55"/>
      <c r="H90" s="358"/>
      <c r="I90" s="55"/>
      <c r="J90" s="359"/>
      <c r="L90" s="322"/>
      <c r="M90" s="55"/>
      <c r="N90" s="358"/>
      <c r="O90" s="55"/>
      <c r="P90" s="359"/>
      <c r="R90" s="76"/>
      <c r="S90" s="76"/>
      <c r="T90" s="76"/>
      <c r="U90" s="76"/>
      <c r="V90" s="76"/>
      <c r="W90" s="52"/>
      <c r="X90" s="52"/>
      <c r="Y90" s="52"/>
      <c r="Z90" s="52"/>
      <c r="AA90" s="52"/>
      <c r="AB90" s="52"/>
      <c r="AC90" s="52"/>
      <c r="AD90" s="52"/>
      <c r="AE90" s="52"/>
      <c r="AF90" s="52"/>
      <c r="AG90" s="52"/>
      <c r="AH90" s="52"/>
      <c r="AI90" s="52"/>
      <c r="AJ90" s="52"/>
      <c r="AK90" s="52"/>
      <c r="AL90" s="52"/>
      <c r="AM90" s="52"/>
      <c r="AN90" s="52"/>
      <c r="AO90" s="52"/>
      <c r="AP90" s="52"/>
      <c r="AQ90" s="52"/>
      <c r="AR90" s="52"/>
      <c r="AS90" s="52"/>
      <c r="AT90" s="52"/>
      <c r="AU90" s="52"/>
      <c r="AV90" s="52"/>
      <c r="AW90" s="52"/>
      <c r="AX90" s="52"/>
      <c r="AY90" s="52"/>
      <c r="AZ90" s="52"/>
      <c r="BA90" s="52"/>
      <c r="BB90" s="52"/>
      <c r="BC90" s="52"/>
      <c r="BD90" s="52"/>
      <c r="BE90" s="52"/>
      <c r="BF90" s="52"/>
      <c r="BG90" s="52"/>
      <c r="BH90" s="52"/>
      <c r="BI90" s="52"/>
    </row>
    <row r="91" spans="1:61" x14ac:dyDescent="0.2">
      <c r="A91" s="76"/>
      <c r="B91" s="76"/>
      <c r="C91" s="76"/>
      <c r="D91" s="55"/>
      <c r="F91" s="358"/>
      <c r="G91" s="55"/>
      <c r="H91" s="358"/>
      <c r="I91" s="55"/>
      <c r="J91" s="359"/>
      <c r="L91" s="322"/>
      <c r="M91" s="55"/>
      <c r="N91" s="358"/>
      <c r="O91" s="55"/>
      <c r="P91" s="359"/>
      <c r="R91" s="76"/>
      <c r="S91" s="76"/>
      <c r="T91" s="76"/>
      <c r="U91" s="76"/>
      <c r="V91" s="76"/>
      <c r="W91" s="52"/>
      <c r="X91" s="52"/>
      <c r="Y91" s="52"/>
      <c r="Z91" s="52"/>
      <c r="AA91" s="52"/>
      <c r="AB91" s="52"/>
      <c r="AC91" s="52"/>
      <c r="AD91" s="52"/>
      <c r="AE91" s="52"/>
      <c r="AF91" s="52"/>
      <c r="AG91" s="52"/>
      <c r="AH91" s="52"/>
      <c r="AI91" s="52"/>
      <c r="AJ91" s="52"/>
      <c r="AK91" s="52"/>
      <c r="AL91" s="52"/>
      <c r="AM91" s="52"/>
      <c r="AN91" s="52"/>
      <c r="AO91" s="52"/>
      <c r="AP91" s="52"/>
      <c r="AQ91" s="52"/>
      <c r="AR91" s="52"/>
      <c r="AS91" s="52"/>
      <c r="AT91" s="52"/>
      <c r="AU91" s="52"/>
      <c r="AV91" s="52"/>
      <c r="AW91" s="52"/>
      <c r="AX91" s="52"/>
      <c r="AY91" s="52"/>
      <c r="AZ91" s="52"/>
      <c r="BA91" s="52"/>
      <c r="BB91" s="52"/>
      <c r="BC91" s="52"/>
      <c r="BD91" s="52"/>
      <c r="BE91" s="52"/>
      <c r="BF91" s="52"/>
      <c r="BG91" s="52"/>
      <c r="BH91" s="52"/>
      <c r="BI91" s="52"/>
    </row>
    <row r="92" spans="1:61" x14ac:dyDescent="0.2">
      <c r="A92" s="76"/>
      <c r="B92" s="76"/>
      <c r="C92" s="76"/>
      <c r="D92" s="55"/>
      <c r="F92" s="358"/>
      <c r="G92" s="55"/>
      <c r="H92" s="358"/>
      <c r="I92" s="55"/>
      <c r="J92" s="359"/>
      <c r="L92" s="322"/>
      <c r="M92" s="55"/>
      <c r="N92" s="358"/>
      <c r="O92" s="55"/>
      <c r="P92" s="359"/>
      <c r="R92" s="76"/>
      <c r="S92" s="76"/>
      <c r="T92" s="76"/>
      <c r="U92" s="76"/>
      <c r="V92" s="76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2"/>
      <c r="AO92" s="52"/>
      <c r="AP92" s="52"/>
      <c r="AQ92" s="52"/>
      <c r="AR92" s="52"/>
      <c r="AS92" s="52"/>
      <c r="AT92" s="52"/>
      <c r="AU92" s="52"/>
      <c r="AV92" s="52"/>
      <c r="AW92" s="52"/>
      <c r="AX92" s="52"/>
      <c r="AY92" s="52"/>
      <c r="AZ92" s="52"/>
      <c r="BA92" s="52"/>
      <c r="BB92" s="52"/>
      <c r="BC92" s="52"/>
      <c r="BD92" s="52"/>
      <c r="BE92" s="52"/>
      <c r="BF92" s="52"/>
      <c r="BG92" s="52"/>
      <c r="BH92" s="52"/>
      <c r="BI92" s="52"/>
    </row>
    <row r="93" spans="1:61" x14ac:dyDescent="0.2">
      <c r="E93" s="363"/>
      <c r="F93" s="364"/>
      <c r="G93" s="363"/>
      <c r="H93" s="364"/>
      <c r="I93" s="363"/>
      <c r="J93" s="365"/>
      <c r="K93" s="363"/>
      <c r="L93" s="366"/>
      <c r="M93" s="363"/>
      <c r="N93" s="364"/>
      <c r="O93" s="363"/>
      <c r="P93" s="365"/>
      <c r="Q93" s="363"/>
      <c r="R93" s="52"/>
      <c r="S93" s="52"/>
      <c r="T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2"/>
      <c r="AG93" s="52"/>
      <c r="AH93" s="52"/>
      <c r="AI93" s="52"/>
      <c r="AJ93" s="52"/>
      <c r="AK93" s="52"/>
      <c r="AL93" s="52"/>
      <c r="AM93" s="52"/>
      <c r="AN93" s="52"/>
      <c r="AO93" s="52"/>
      <c r="AP93" s="52"/>
      <c r="AQ93" s="52"/>
      <c r="AR93" s="52"/>
      <c r="AS93" s="52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2"/>
      <c r="BE93" s="52"/>
      <c r="BF93" s="52"/>
      <c r="BG93" s="52"/>
      <c r="BH93" s="52"/>
      <c r="BI93" s="52"/>
    </row>
    <row r="94" spans="1:61" x14ac:dyDescent="0.2">
      <c r="E94" s="363"/>
      <c r="F94" s="364"/>
      <c r="G94" s="363"/>
      <c r="H94" s="364"/>
      <c r="I94" s="363"/>
      <c r="J94" s="365"/>
      <c r="K94" s="363"/>
      <c r="L94" s="366"/>
      <c r="M94" s="363"/>
      <c r="N94" s="364"/>
      <c r="O94" s="363"/>
      <c r="P94" s="365"/>
      <c r="Q94" s="363"/>
      <c r="R94" s="52"/>
      <c r="S94" s="52"/>
      <c r="T94" s="52"/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2"/>
      <c r="AG94" s="52"/>
      <c r="AH94" s="52"/>
      <c r="AI94" s="52"/>
      <c r="AJ94" s="52"/>
      <c r="AK94" s="52"/>
      <c r="AL94" s="52"/>
      <c r="AM94" s="52"/>
      <c r="AN94" s="52"/>
      <c r="AO94" s="52"/>
      <c r="AP94" s="52"/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2"/>
      <c r="BF94" s="52"/>
      <c r="BG94" s="52"/>
      <c r="BH94" s="52"/>
      <c r="BI94" s="52"/>
    </row>
    <row r="95" spans="1:61" x14ac:dyDescent="0.2">
      <c r="E95" s="363"/>
      <c r="F95" s="364"/>
      <c r="G95" s="363"/>
      <c r="H95" s="364"/>
      <c r="I95" s="363"/>
      <c r="J95" s="365"/>
      <c r="K95" s="363"/>
      <c r="L95" s="366"/>
      <c r="M95" s="363"/>
      <c r="N95" s="364"/>
      <c r="O95" s="363"/>
      <c r="P95" s="365"/>
      <c r="Q95" s="363"/>
      <c r="R95" s="52"/>
      <c r="S95" s="52"/>
      <c r="T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  <c r="AT95" s="52"/>
      <c r="AU95" s="52"/>
      <c r="AV95" s="52"/>
      <c r="AW95" s="52"/>
      <c r="AX95" s="52"/>
      <c r="AY95" s="52"/>
      <c r="AZ95" s="52"/>
      <c r="BA95" s="52"/>
      <c r="BB95" s="52"/>
      <c r="BC95" s="52"/>
      <c r="BD95" s="52"/>
      <c r="BE95" s="52"/>
      <c r="BF95" s="52"/>
      <c r="BG95" s="52"/>
      <c r="BH95" s="52"/>
      <c r="BI95" s="52"/>
    </row>
    <row r="96" spans="1:61" x14ac:dyDescent="0.2">
      <c r="E96" s="363"/>
      <c r="F96" s="364"/>
      <c r="G96" s="363"/>
      <c r="H96" s="364"/>
      <c r="I96" s="363"/>
      <c r="J96" s="365"/>
      <c r="K96" s="363"/>
      <c r="L96" s="366"/>
      <c r="M96" s="363"/>
      <c r="N96" s="364"/>
      <c r="O96" s="363"/>
      <c r="P96" s="365"/>
      <c r="Q96" s="363"/>
      <c r="R96" s="52"/>
      <c r="S96" s="52"/>
      <c r="T96" s="52"/>
      <c r="Z96" s="52"/>
      <c r="AA96" s="52"/>
      <c r="AB96" s="52"/>
      <c r="AC96" s="52"/>
      <c r="AD96" s="52"/>
      <c r="AE96" s="52"/>
      <c r="AF96" s="52"/>
      <c r="AG96" s="52"/>
      <c r="AH96" s="52"/>
      <c r="AI96" s="52"/>
      <c r="AJ96" s="52"/>
      <c r="AK96" s="52"/>
      <c r="AL96" s="52"/>
      <c r="AM96" s="52"/>
      <c r="AN96" s="52"/>
      <c r="AO96" s="52"/>
      <c r="AP96" s="52"/>
      <c r="AQ96" s="52"/>
      <c r="AR96" s="52"/>
      <c r="AS96" s="52"/>
      <c r="AT96" s="52"/>
      <c r="AU96" s="52"/>
      <c r="AV96" s="52"/>
      <c r="AW96" s="52"/>
      <c r="AX96" s="52"/>
      <c r="AY96" s="52"/>
      <c r="AZ96" s="52"/>
      <c r="BA96" s="52"/>
      <c r="BB96" s="52"/>
      <c r="BC96" s="52"/>
      <c r="BD96" s="52"/>
      <c r="BE96" s="52"/>
      <c r="BF96" s="52"/>
      <c r="BG96" s="52"/>
      <c r="BH96" s="52"/>
      <c r="BI96" s="52"/>
    </row>
    <row r="97" spans="5:61" x14ac:dyDescent="0.2">
      <c r="E97" s="363"/>
      <c r="F97" s="364"/>
      <c r="G97" s="363"/>
      <c r="H97" s="364"/>
      <c r="I97" s="363"/>
      <c r="J97" s="365"/>
      <c r="K97" s="363"/>
      <c r="L97" s="366"/>
      <c r="M97" s="363"/>
      <c r="N97" s="364"/>
      <c r="O97" s="363"/>
      <c r="P97" s="365"/>
      <c r="Q97" s="363"/>
      <c r="R97" s="52"/>
      <c r="S97" s="52"/>
      <c r="T97" s="52"/>
      <c r="Z97" s="52"/>
      <c r="AA97" s="52"/>
      <c r="AB97" s="52"/>
      <c r="AC97" s="52"/>
      <c r="AD97" s="52"/>
      <c r="AE97" s="52"/>
      <c r="AF97" s="52"/>
      <c r="AG97" s="52"/>
      <c r="AH97" s="52"/>
      <c r="AI97" s="52"/>
      <c r="AJ97" s="52"/>
      <c r="AK97" s="52"/>
      <c r="AL97" s="52"/>
      <c r="AM97" s="52"/>
      <c r="AN97" s="52"/>
      <c r="AO97" s="52"/>
      <c r="AP97" s="52"/>
      <c r="AQ97" s="52"/>
      <c r="AR97" s="52"/>
      <c r="AS97" s="52"/>
      <c r="AT97" s="52"/>
      <c r="AU97" s="52"/>
      <c r="AV97" s="52"/>
      <c r="AW97" s="52"/>
      <c r="AX97" s="52"/>
      <c r="AY97" s="52"/>
      <c r="AZ97" s="52"/>
      <c r="BA97" s="52"/>
      <c r="BB97" s="52"/>
      <c r="BC97" s="52"/>
      <c r="BD97" s="52"/>
      <c r="BE97" s="52"/>
      <c r="BF97" s="52"/>
      <c r="BG97" s="52"/>
      <c r="BH97" s="52"/>
      <c r="BI97" s="52"/>
    </row>
    <row r="98" spans="5:61" x14ac:dyDescent="0.2">
      <c r="E98" s="363"/>
      <c r="F98" s="364"/>
      <c r="G98" s="363"/>
      <c r="H98" s="364"/>
      <c r="I98" s="363"/>
      <c r="J98" s="365"/>
      <c r="K98" s="363"/>
      <c r="L98" s="366"/>
      <c r="M98" s="363"/>
      <c r="N98" s="364"/>
      <c r="O98" s="363"/>
      <c r="P98" s="365"/>
      <c r="Q98" s="363"/>
      <c r="R98" s="52"/>
      <c r="S98" s="52"/>
      <c r="T98" s="52"/>
      <c r="Z98" s="52"/>
      <c r="AA98" s="52"/>
      <c r="AB98" s="52"/>
      <c r="AC98" s="52"/>
      <c r="AD98" s="52"/>
      <c r="AE98" s="52"/>
      <c r="AF98" s="52"/>
      <c r="AG98" s="52"/>
      <c r="AH98" s="52"/>
      <c r="AI98" s="52"/>
      <c r="AJ98" s="52"/>
      <c r="AK98" s="52"/>
      <c r="AL98" s="52"/>
      <c r="AM98" s="52"/>
      <c r="AN98" s="52"/>
      <c r="AO98" s="52"/>
      <c r="AP98" s="52"/>
      <c r="AQ98" s="52"/>
      <c r="AR98" s="52"/>
      <c r="AS98" s="52"/>
      <c r="AT98" s="52"/>
      <c r="AU98" s="52"/>
      <c r="AV98" s="52"/>
      <c r="AW98" s="52"/>
      <c r="AX98" s="52"/>
      <c r="AY98" s="52"/>
      <c r="AZ98" s="52"/>
      <c r="BA98" s="52"/>
      <c r="BB98" s="52"/>
      <c r="BC98" s="52"/>
      <c r="BD98" s="52"/>
      <c r="BE98" s="52"/>
      <c r="BF98" s="52"/>
      <c r="BG98" s="52"/>
      <c r="BH98" s="52"/>
      <c r="BI98" s="52"/>
    </row>
    <row r="99" spans="5:61" x14ac:dyDescent="0.2">
      <c r="E99" s="363"/>
      <c r="F99" s="364"/>
      <c r="G99" s="363"/>
      <c r="H99" s="364"/>
      <c r="I99" s="363"/>
      <c r="J99" s="365"/>
      <c r="K99" s="363"/>
      <c r="L99" s="366"/>
      <c r="M99" s="363"/>
      <c r="N99" s="364"/>
      <c r="O99" s="363"/>
      <c r="P99" s="365"/>
      <c r="Q99" s="363"/>
      <c r="R99" s="52"/>
      <c r="S99" s="52"/>
      <c r="T99" s="52"/>
      <c r="Z99" s="52"/>
      <c r="AA99" s="52"/>
      <c r="AB99" s="52"/>
      <c r="AC99" s="52"/>
      <c r="AD99" s="52"/>
      <c r="AE99" s="52"/>
      <c r="AF99" s="52"/>
      <c r="AG99" s="52"/>
      <c r="AH99" s="52"/>
      <c r="AI99" s="52"/>
      <c r="AJ99" s="52"/>
      <c r="AK99" s="52"/>
      <c r="AL99" s="52"/>
      <c r="AM99" s="52"/>
      <c r="AN99" s="52"/>
      <c r="AO99" s="52"/>
      <c r="AP99" s="52"/>
      <c r="AQ99" s="52"/>
      <c r="AR99" s="52"/>
      <c r="AS99" s="52"/>
      <c r="AT99" s="52"/>
      <c r="AU99" s="52"/>
      <c r="AV99" s="52"/>
      <c r="AW99" s="52"/>
      <c r="AX99" s="52"/>
      <c r="AY99" s="52"/>
      <c r="AZ99" s="52"/>
      <c r="BA99" s="52"/>
      <c r="BB99" s="52"/>
      <c r="BC99" s="52"/>
      <c r="BD99" s="52"/>
      <c r="BE99" s="52"/>
      <c r="BF99" s="52"/>
      <c r="BG99" s="52"/>
      <c r="BH99" s="52"/>
      <c r="BI99" s="52"/>
    </row>
    <row r="100" spans="5:61" x14ac:dyDescent="0.2">
      <c r="E100" s="363"/>
      <c r="F100" s="364"/>
      <c r="G100" s="363"/>
      <c r="H100" s="364"/>
      <c r="I100" s="363"/>
      <c r="J100" s="365"/>
      <c r="K100" s="363"/>
      <c r="L100" s="366"/>
      <c r="M100" s="363"/>
      <c r="N100" s="364"/>
      <c r="O100" s="363"/>
      <c r="P100" s="365"/>
      <c r="Q100" s="363"/>
      <c r="R100" s="52"/>
      <c r="S100" s="52"/>
      <c r="T100" s="52"/>
      <c r="Z100" s="52"/>
      <c r="AA100" s="52"/>
      <c r="AB100" s="52"/>
      <c r="AC100" s="52"/>
      <c r="AD100" s="52"/>
      <c r="AE100" s="52"/>
      <c r="AF100" s="52"/>
      <c r="AG100" s="52"/>
      <c r="AH100" s="52"/>
      <c r="AI100" s="52"/>
      <c r="AJ100" s="52"/>
      <c r="AK100" s="52"/>
      <c r="AL100" s="52"/>
      <c r="AM100" s="52"/>
      <c r="AN100" s="52"/>
      <c r="AO100" s="52"/>
      <c r="AP100" s="52"/>
      <c r="AQ100" s="52"/>
      <c r="AR100" s="52"/>
      <c r="AS100" s="52"/>
      <c r="AT100" s="52"/>
      <c r="AU100" s="52"/>
      <c r="AV100" s="52"/>
      <c r="AW100" s="52"/>
      <c r="AX100" s="52"/>
      <c r="AY100" s="52"/>
      <c r="AZ100" s="52"/>
      <c r="BA100" s="52"/>
      <c r="BB100" s="52"/>
      <c r="BC100" s="52"/>
      <c r="BD100" s="52"/>
      <c r="BE100" s="52"/>
      <c r="BF100" s="52"/>
      <c r="BG100" s="52"/>
      <c r="BH100" s="52"/>
      <c r="BI100" s="52"/>
    </row>
    <row r="101" spans="5:61" x14ac:dyDescent="0.2">
      <c r="E101" s="363"/>
      <c r="F101" s="364"/>
      <c r="G101" s="363"/>
      <c r="H101" s="364"/>
      <c r="I101" s="363"/>
      <c r="J101" s="365"/>
      <c r="K101" s="363"/>
      <c r="L101" s="366"/>
      <c r="M101" s="363"/>
      <c r="N101" s="364"/>
      <c r="O101" s="363"/>
      <c r="P101" s="365"/>
      <c r="Q101" s="363"/>
      <c r="R101" s="52"/>
      <c r="S101" s="52"/>
      <c r="T101" s="52"/>
      <c r="Z101" s="52"/>
      <c r="AA101" s="52"/>
      <c r="AB101" s="52"/>
      <c r="AC101" s="52"/>
      <c r="AD101" s="52"/>
      <c r="AE101" s="52"/>
      <c r="AF101" s="52"/>
      <c r="AG101" s="52"/>
      <c r="AH101" s="52"/>
      <c r="AI101" s="52"/>
      <c r="AJ101" s="52"/>
      <c r="AK101" s="52"/>
      <c r="AL101" s="52"/>
      <c r="AM101" s="52"/>
      <c r="AN101" s="52"/>
      <c r="AO101" s="52"/>
      <c r="AP101" s="52"/>
      <c r="AQ101" s="52"/>
      <c r="AR101" s="52"/>
      <c r="AS101" s="52"/>
      <c r="AT101" s="52"/>
      <c r="AU101" s="52"/>
      <c r="AV101" s="52"/>
      <c r="AW101" s="52"/>
      <c r="AX101" s="52"/>
      <c r="AY101" s="52"/>
      <c r="AZ101" s="52"/>
      <c r="BA101" s="52"/>
      <c r="BB101" s="52"/>
      <c r="BC101" s="52"/>
      <c r="BD101" s="52"/>
      <c r="BE101" s="52"/>
      <c r="BF101" s="52"/>
      <c r="BG101" s="52"/>
      <c r="BH101" s="52"/>
      <c r="BI101" s="52"/>
    </row>
    <row r="102" spans="5:61" x14ac:dyDescent="0.2">
      <c r="E102" s="363"/>
      <c r="F102" s="364"/>
      <c r="G102" s="363"/>
      <c r="H102" s="364"/>
      <c r="I102" s="363"/>
      <c r="J102" s="365"/>
      <c r="K102" s="363"/>
      <c r="L102" s="366"/>
      <c r="M102" s="363"/>
      <c r="N102" s="364"/>
      <c r="O102" s="363"/>
      <c r="P102" s="365"/>
      <c r="Q102" s="363"/>
      <c r="R102" s="52"/>
      <c r="S102" s="52"/>
      <c r="T102" s="52"/>
      <c r="AK102" s="52"/>
      <c r="AL102" s="52"/>
      <c r="AM102" s="52"/>
      <c r="AN102" s="52"/>
      <c r="AO102" s="52"/>
      <c r="AP102" s="52"/>
      <c r="AQ102" s="52"/>
      <c r="AR102" s="52"/>
      <c r="AS102" s="52"/>
      <c r="AT102" s="52"/>
      <c r="AU102" s="52"/>
      <c r="AV102" s="52"/>
      <c r="AW102" s="52"/>
      <c r="AX102" s="52"/>
      <c r="AY102" s="52"/>
      <c r="AZ102" s="52"/>
      <c r="BA102" s="52"/>
      <c r="BB102" s="52"/>
      <c r="BC102" s="52"/>
      <c r="BD102" s="52"/>
      <c r="BE102" s="52"/>
      <c r="BF102" s="52"/>
      <c r="BG102" s="52"/>
      <c r="BH102" s="52"/>
      <c r="BI102" s="52"/>
    </row>
    <row r="103" spans="5:61" x14ac:dyDescent="0.2">
      <c r="E103" s="363"/>
      <c r="F103" s="364"/>
      <c r="G103" s="363"/>
      <c r="H103" s="364"/>
      <c r="I103" s="363"/>
      <c r="J103" s="365"/>
      <c r="K103" s="363"/>
      <c r="L103" s="366"/>
      <c r="M103" s="363"/>
      <c r="N103" s="364"/>
      <c r="O103" s="363"/>
      <c r="P103" s="365"/>
      <c r="Q103" s="363"/>
      <c r="R103" s="52"/>
      <c r="S103" s="52"/>
      <c r="T103" s="52"/>
      <c r="AK103" s="52"/>
      <c r="AL103" s="52"/>
      <c r="AM103" s="52"/>
      <c r="AN103" s="52"/>
      <c r="AO103" s="52"/>
      <c r="AP103" s="52"/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2"/>
      <c r="BF103" s="52"/>
      <c r="BG103" s="52"/>
      <c r="BH103" s="52"/>
      <c r="BI103" s="52"/>
    </row>
    <row r="104" spans="5:61" x14ac:dyDescent="0.2">
      <c r="E104" s="363"/>
      <c r="F104" s="364"/>
      <c r="G104" s="363"/>
      <c r="H104" s="364"/>
      <c r="I104" s="363"/>
      <c r="J104" s="365"/>
      <c r="K104" s="363"/>
      <c r="L104" s="366"/>
      <c r="M104" s="363"/>
      <c r="N104" s="364"/>
      <c r="O104" s="363"/>
      <c r="P104" s="365"/>
      <c r="Q104" s="363"/>
      <c r="R104" s="52"/>
      <c r="S104" s="52"/>
      <c r="T104" s="52"/>
      <c r="AK104" s="52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</row>
    <row r="105" spans="5:61" x14ac:dyDescent="0.2">
      <c r="E105" s="363"/>
      <c r="F105" s="364"/>
      <c r="G105" s="363"/>
      <c r="H105" s="364"/>
      <c r="I105" s="363"/>
      <c r="J105" s="365"/>
      <c r="K105" s="363"/>
      <c r="L105" s="366"/>
      <c r="M105" s="363"/>
      <c r="N105" s="364"/>
      <c r="O105" s="363"/>
      <c r="P105" s="365"/>
      <c r="Q105" s="363"/>
      <c r="R105" s="52"/>
      <c r="S105" s="52"/>
      <c r="T105" s="52"/>
      <c r="AK105" s="52"/>
      <c r="AL105" s="52"/>
      <c r="AM105" s="52"/>
      <c r="AN105" s="52"/>
      <c r="AO105" s="52"/>
      <c r="AP105" s="52"/>
      <c r="AQ105" s="52"/>
      <c r="AR105" s="52"/>
      <c r="AS105" s="52"/>
      <c r="AT105" s="52"/>
      <c r="AU105" s="52"/>
      <c r="AV105" s="52"/>
      <c r="AW105" s="52"/>
      <c r="AX105" s="52"/>
      <c r="AY105" s="52"/>
      <c r="AZ105" s="52"/>
      <c r="BA105" s="52"/>
      <c r="BB105" s="52"/>
      <c r="BC105" s="52"/>
      <c r="BD105" s="52"/>
      <c r="BE105" s="52"/>
      <c r="BF105" s="52"/>
      <c r="BG105" s="52"/>
      <c r="BH105" s="52"/>
      <c r="BI105" s="52"/>
    </row>
    <row r="106" spans="5:61" x14ac:dyDescent="0.2">
      <c r="E106" s="363"/>
      <c r="F106" s="364"/>
      <c r="G106" s="363"/>
      <c r="H106" s="364"/>
      <c r="I106" s="363"/>
      <c r="J106" s="365"/>
      <c r="K106" s="363"/>
      <c r="L106" s="366"/>
      <c r="M106" s="363"/>
      <c r="N106" s="364"/>
      <c r="O106" s="363"/>
      <c r="P106" s="365"/>
      <c r="Q106" s="363"/>
      <c r="R106" s="52"/>
      <c r="S106" s="52"/>
      <c r="T106" s="52"/>
      <c r="AK106" s="52"/>
      <c r="AL106" s="52"/>
      <c r="AM106" s="52"/>
      <c r="AN106" s="52"/>
      <c r="AO106" s="52"/>
      <c r="AP106" s="52"/>
      <c r="AQ106" s="52"/>
      <c r="AR106" s="52"/>
      <c r="AS106" s="52"/>
      <c r="AT106" s="52"/>
      <c r="AU106" s="52"/>
      <c r="AV106" s="52"/>
      <c r="AW106" s="52"/>
      <c r="AX106" s="52"/>
      <c r="AY106" s="52"/>
      <c r="AZ106" s="52"/>
      <c r="BA106" s="52"/>
      <c r="BB106" s="52"/>
      <c r="BC106" s="52"/>
      <c r="BD106" s="52"/>
      <c r="BE106" s="52"/>
      <c r="BF106" s="52"/>
      <c r="BG106" s="52"/>
      <c r="BH106" s="52"/>
      <c r="BI106" s="52"/>
    </row>
    <row r="107" spans="5:61" x14ac:dyDescent="0.2">
      <c r="E107" s="363"/>
      <c r="F107" s="364"/>
      <c r="G107" s="363"/>
      <c r="H107" s="364"/>
      <c r="I107" s="363"/>
      <c r="J107" s="365"/>
      <c r="K107" s="363"/>
      <c r="L107" s="366"/>
      <c r="M107" s="363"/>
      <c r="N107" s="364"/>
      <c r="O107" s="363"/>
      <c r="P107" s="365"/>
      <c r="Q107" s="363"/>
      <c r="R107" s="52"/>
      <c r="S107" s="52"/>
      <c r="T107" s="52"/>
      <c r="AK107" s="52"/>
      <c r="AL107" s="52"/>
      <c r="AM107" s="52"/>
      <c r="AN107" s="52"/>
      <c r="AO107" s="52"/>
      <c r="AP107" s="52"/>
      <c r="AQ107" s="52"/>
      <c r="AR107" s="52"/>
      <c r="AS107" s="52"/>
      <c r="AT107" s="52"/>
      <c r="AU107" s="52"/>
      <c r="AV107" s="52"/>
      <c r="AW107" s="52"/>
      <c r="AX107" s="52"/>
      <c r="AY107" s="52"/>
      <c r="AZ107" s="52"/>
      <c r="BA107" s="52"/>
      <c r="BB107" s="52"/>
      <c r="BC107" s="52"/>
      <c r="BD107" s="52"/>
      <c r="BE107" s="52"/>
      <c r="BF107" s="52"/>
      <c r="BG107" s="52"/>
      <c r="BH107" s="52"/>
      <c r="BI107" s="52"/>
    </row>
    <row r="108" spans="5:61" x14ac:dyDescent="0.2">
      <c r="E108" s="363"/>
      <c r="F108" s="364"/>
      <c r="G108" s="363"/>
      <c r="H108" s="364"/>
      <c r="I108" s="363"/>
      <c r="J108" s="365"/>
      <c r="K108" s="363"/>
      <c r="L108" s="366"/>
      <c r="M108" s="363"/>
      <c r="N108" s="364"/>
      <c r="O108" s="363"/>
      <c r="P108" s="365"/>
      <c r="Q108" s="363"/>
      <c r="R108" s="52"/>
      <c r="S108" s="52"/>
      <c r="T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</row>
    <row r="109" spans="5:61" x14ac:dyDescent="0.2">
      <c r="E109" s="363"/>
      <c r="F109" s="364"/>
      <c r="G109" s="363"/>
      <c r="H109" s="364"/>
      <c r="I109" s="363"/>
      <c r="J109" s="365"/>
      <c r="K109" s="363"/>
      <c r="L109" s="366"/>
      <c r="M109" s="363"/>
      <c r="N109" s="364"/>
      <c r="O109" s="363"/>
      <c r="P109" s="365"/>
      <c r="Q109" s="363"/>
      <c r="R109" s="52"/>
      <c r="S109" s="52"/>
      <c r="T109" s="52"/>
      <c r="AK109" s="52"/>
      <c r="AL109" s="52"/>
      <c r="AM109" s="52"/>
      <c r="AN109" s="52"/>
      <c r="AO109" s="52"/>
      <c r="AP109" s="52"/>
      <c r="AQ109" s="52"/>
      <c r="AR109" s="52"/>
      <c r="AS109" s="52"/>
      <c r="AT109" s="52"/>
      <c r="AU109" s="52"/>
      <c r="AV109" s="52"/>
      <c r="AW109" s="52"/>
      <c r="AX109" s="52"/>
      <c r="AY109" s="52"/>
      <c r="AZ109" s="52"/>
      <c r="BA109" s="52"/>
      <c r="BB109" s="52"/>
      <c r="BC109" s="52"/>
      <c r="BD109" s="52"/>
      <c r="BE109" s="52"/>
      <c r="BF109" s="52"/>
      <c r="BG109" s="52"/>
      <c r="BH109" s="52"/>
      <c r="BI109" s="52"/>
    </row>
    <row r="110" spans="5:61" x14ac:dyDescent="0.2">
      <c r="E110" s="363"/>
      <c r="F110" s="364"/>
      <c r="G110" s="363"/>
      <c r="H110" s="364"/>
      <c r="I110" s="363"/>
      <c r="J110" s="365"/>
      <c r="K110" s="363"/>
      <c r="L110" s="366"/>
      <c r="M110" s="363"/>
      <c r="N110" s="364"/>
      <c r="O110" s="363"/>
      <c r="P110" s="365"/>
      <c r="Q110" s="363"/>
      <c r="R110" s="52"/>
      <c r="S110" s="52"/>
      <c r="T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2"/>
      <c r="AU110" s="52"/>
      <c r="AV110" s="52"/>
      <c r="AW110" s="52"/>
      <c r="AX110" s="52"/>
      <c r="AY110" s="52"/>
      <c r="AZ110" s="52"/>
      <c r="BA110" s="52"/>
      <c r="BB110" s="52"/>
      <c r="BC110" s="52"/>
      <c r="BD110" s="52"/>
      <c r="BE110" s="52"/>
      <c r="BF110" s="52"/>
      <c r="BG110" s="52"/>
      <c r="BH110" s="52"/>
      <c r="BI110" s="52"/>
    </row>
    <row r="111" spans="5:61" x14ac:dyDescent="0.2">
      <c r="E111" s="363"/>
      <c r="F111" s="364"/>
      <c r="G111" s="363"/>
      <c r="H111" s="364"/>
      <c r="I111" s="363"/>
      <c r="J111" s="365"/>
      <c r="K111" s="363"/>
      <c r="L111" s="366"/>
      <c r="M111" s="363"/>
      <c r="N111" s="364"/>
      <c r="O111" s="363"/>
      <c r="P111" s="365"/>
      <c r="Q111" s="363"/>
      <c r="R111" s="52"/>
      <c r="S111" s="52"/>
      <c r="T111" s="52"/>
      <c r="AK111" s="52"/>
      <c r="AL111" s="52"/>
      <c r="AM111" s="52"/>
      <c r="AN111" s="52"/>
      <c r="AO111" s="52"/>
      <c r="AP111" s="52"/>
      <c r="AQ111" s="52"/>
      <c r="AR111" s="52"/>
      <c r="AS111" s="52"/>
      <c r="AT111" s="52"/>
      <c r="AU111" s="52"/>
      <c r="AV111" s="52"/>
      <c r="AW111" s="52"/>
      <c r="AX111" s="52"/>
      <c r="AY111" s="52"/>
      <c r="AZ111" s="52"/>
      <c r="BA111" s="52"/>
      <c r="BB111" s="52"/>
      <c r="BC111" s="52"/>
      <c r="BD111" s="52"/>
      <c r="BE111" s="52"/>
      <c r="BF111" s="52"/>
      <c r="BG111" s="52"/>
      <c r="BH111" s="52"/>
      <c r="BI111" s="52"/>
    </row>
    <row r="112" spans="5:61" x14ac:dyDescent="0.2">
      <c r="E112" s="363"/>
      <c r="F112" s="364"/>
      <c r="G112" s="363"/>
      <c r="H112" s="364"/>
      <c r="I112" s="363"/>
      <c r="J112" s="365"/>
      <c r="K112" s="363"/>
      <c r="L112" s="366"/>
      <c r="M112" s="363"/>
      <c r="N112" s="364"/>
      <c r="O112" s="363"/>
      <c r="P112" s="365"/>
      <c r="Q112" s="363"/>
      <c r="R112" s="52"/>
      <c r="S112" s="52"/>
      <c r="T112" s="52"/>
      <c r="AK112" s="52"/>
      <c r="AL112" s="52"/>
      <c r="AM112" s="52"/>
      <c r="AN112" s="52"/>
      <c r="AO112" s="52"/>
      <c r="AP112" s="52"/>
      <c r="AQ112" s="52"/>
      <c r="AR112" s="52"/>
      <c r="AS112" s="52"/>
      <c r="AT112" s="52"/>
      <c r="AU112" s="52"/>
      <c r="AV112" s="52"/>
      <c r="AW112" s="52"/>
      <c r="AX112" s="52"/>
      <c r="AY112" s="52"/>
      <c r="AZ112" s="52"/>
      <c r="BA112" s="52"/>
      <c r="BB112" s="52"/>
      <c r="BC112" s="52"/>
      <c r="BD112" s="52"/>
      <c r="BE112" s="52"/>
      <c r="BF112" s="52"/>
      <c r="BG112" s="52"/>
      <c r="BH112" s="52"/>
      <c r="BI112" s="52"/>
    </row>
    <row r="113" spans="5:61" x14ac:dyDescent="0.2">
      <c r="E113" s="363"/>
      <c r="F113" s="364"/>
      <c r="G113" s="363"/>
      <c r="H113" s="364"/>
      <c r="I113" s="363"/>
      <c r="J113" s="365"/>
      <c r="K113" s="363"/>
      <c r="L113" s="366"/>
      <c r="M113" s="363"/>
      <c r="N113" s="364"/>
      <c r="O113" s="363"/>
      <c r="P113" s="365"/>
      <c r="Q113" s="363"/>
      <c r="R113" s="52"/>
      <c r="S113" s="52"/>
      <c r="T113" s="52"/>
      <c r="AK113" s="52"/>
      <c r="AL113" s="52"/>
      <c r="AM113" s="52"/>
      <c r="AN113" s="52"/>
      <c r="AO113" s="52"/>
      <c r="AP113" s="52"/>
      <c r="AQ113" s="52"/>
      <c r="AR113" s="52"/>
      <c r="AS113" s="52"/>
      <c r="AT113" s="52"/>
      <c r="AU113" s="52"/>
      <c r="AV113" s="52"/>
      <c r="AW113" s="52"/>
      <c r="AX113" s="52"/>
      <c r="AY113" s="52"/>
      <c r="AZ113" s="52"/>
      <c r="BA113" s="52"/>
      <c r="BB113" s="52"/>
      <c r="BC113" s="52"/>
      <c r="BD113" s="52"/>
      <c r="BE113" s="52"/>
      <c r="BF113" s="52"/>
      <c r="BG113" s="52"/>
      <c r="BH113" s="52"/>
      <c r="BI113" s="52"/>
    </row>
    <row r="114" spans="5:61" x14ac:dyDescent="0.2">
      <c r="E114" s="363"/>
      <c r="F114" s="364"/>
      <c r="G114" s="363"/>
      <c r="H114" s="364"/>
      <c r="I114" s="363"/>
      <c r="J114" s="365"/>
      <c r="K114" s="363"/>
      <c r="L114" s="366"/>
      <c r="M114" s="363"/>
      <c r="N114" s="364"/>
      <c r="O114" s="363"/>
      <c r="P114" s="365"/>
      <c r="Q114" s="363"/>
      <c r="R114" s="52"/>
      <c r="S114" s="52"/>
      <c r="T114" s="52"/>
      <c r="AK114" s="52"/>
      <c r="AL114" s="52"/>
      <c r="AM114" s="52"/>
      <c r="AN114" s="52"/>
      <c r="AO114" s="52"/>
      <c r="AP114" s="52"/>
      <c r="AQ114" s="52"/>
      <c r="AR114" s="52"/>
      <c r="AS114" s="52"/>
      <c r="AT114" s="52"/>
      <c r="AU114" s="52"/>
      <c r="AV114" s="52"/>
      <c r="AW114" s="52"/>
      <c r="AX114" s="52"/>
      <c r="AY114" s="52"/>
      <c r="AZ114" s="52"/>
      <c r="BA114" s="52"/>
      <c r="BB114" s="52"/>
      <c r="BC114" s="52"/>
      <c r="BD114" s="52"/>
      <c r="BE114" s="52"/>
      <c r="BF114" s="52"/>
      <c r="BG114" s="52"/>
      <c r="BH114" s="52"/>
      <c r="BI114" s="52"/>
    </row>
    <row r="115" spans="5:61" x14ac:dyDescent="0.2">
      <c r="E115" s="363"/>
      <c r="F115" s="364"/>
      <c r="G115" s="363"/>
      <c r="H115" s="364"/>
      <c r="I115" s="363"/>
      <c r="J115" s="365"/>
      <c r="K115" s="363"/>
      <c r="L115" s="366"/>
      <c r="M115" s="363"/>
      <c r="N115" s="364"/>
      <c r="O115" s="363"/>
      <c r="P115" s="365"/>
      <c r="Q115" s="363"/>
      <c r="R115" s="52"/>
      <c r="S115" s="52"/>
      <c r="T115" s="52"/>
      <c r="AK115" s="52"/>
      <c r="AL115" s="52"/>
      <c r="AM115" s="52"/>
      <c r="AN115" s="52"/>
      <c r="AO115" s="52"/>
      <c r="AP115" s="52"/>
      <c r="AQ115" s="52"/>
      <c r="AR115" s="52"/>
      <c r="AS115" s="52"/>
      <c r="AT115" s="52"/>
      <c r="AU115" s="52"/>
      <c r="AV115" s="52"/>
      <c r="AW115" s="52"/>
      <c r="AX115" s="52"/>
      <c r="AY115" s="52"/>
      <c r="AZ115" s="52"/>
      <c r="BA115" s="52"/>
      <c r="BB115" s="52"/>
      <c r="BC115" s="52"/>
      <c r="BD115" s="52"/>
      <c r="BE115" s="52"/>
      <c r="BF115" s="52"/>
      <c r="BG115" s="52"/>
      <c r="BH115" s="52"/>
      <c r="BI115" s="52"/>
    </row>
    <row r="116" spans="5:61" x14ac:dyDescent="0.2">
      <c r="E116" s="363"/>
      <c r="F116" s="364"/>
      <c r="G116" s="363"/>
      <c r="H116" s="364"/>
      <c r="I116" s="363"/>
      <c r="J116" s="365"/>
      <c r="K116" s="363"/>
      <c r="L116" s="366"/>
      <c r="M116" s="363"/>
      <c r="N116" s="364"/>
      <c r="O116" s="363"/>
      <c r="P116" s="365"/>
      <c r="Q116" s="363"/>
      <c r="R116" s="52"/>
      <c r="S116" s="52"/>
      <c r="T116" s="52"/>
      <c r="AK116" s="52"/>
      <c r="AL116" s="52"/>
      <c r="AM116" s="52"/>
      <c r="AN116" s="52"/>
      <c r="AO116" s="52"/>
      <c r="AP116" s="52"/>
      <c r="AQ116" s="52"/>
      <c r="AR116" s="52"/>
      <c r="AS116" s="52"/>
      <c r="AT116" s="52"/>
      <c r="AU116" s="52"/>
      <c r="AV116" s="52"/>
      <c r="AW116" s="52"/>
      <c r="AX116" s="52"/>
      <c r="AY116" s="52"/>
      <c r="AZ116" s="52"/>
      <c r="BA116" s="52"/>
      <c r="BB116" s="52"/>
      <c r="BC116" s="52"/>
      <c r="BD116" s="52"/>
      <c r="BE116" s="52"/>
      <c r="BF116" s="52"/>
      <c r="BG116" s="52"/>
      <c r="BH116" s="52"/>
      <c r="BI116" s="52"/>
    </row>
    <row r="117" spans="5:61" x14ac:dyDescent="0.2">
      <c r="E117" s="363"/>
      <c r="F117" s="364"/>
      <c r="G117" s="363"/>
      <c r="H117" s="364"/>
      <c r="I117" s="363"/>
      <c r="J117" s="365"/>
      <c r="K117" s="363"/>
      <c r="L117" s="366"/>
      <c r="M117" s="363"/>
      <c r="N117" s="364"/>
      <c r="O117" s="363"/>
      <c r="P117" s="365"/>
      <c r="Q117" s="363"/>
      <c r="R117" s="52"/>
      <c r="S117" s="52"/>
      <c r="T117" s="52"/>
      <c r="AK117" s="52"/>
      <c r="AL117" s="52"/>
      <c r="AM117" s="52"/>
      <c r="AN117" s="52"/>
      <c r="AO117" s="52"/>
      <c r="AP117" s="52"/>
      <c r="AQ117" s="52"/>
      <c r="AR117" s="52"/>
      <c r="AS117" s="52"/>
      <c r="AT117" s="52"/>
      <c r="AU117" s="52"/>
      <c r="AV117" s="52"/>
      <c r="AW117" s="52"/>
      <c r="AX117" s="52"/>
      <c r="AY117" s="52"/>
      <c r="AZ117" s="52"/>
      <c r="BA117" s="52"/>
      <c r="BB117" s="52"/>
      <c r="BC117" s="52"/>
      <c r="BD117" s="52"/>
      <c r="BE117" s="52"/>
      <c r="BF117" s="52"/>
      <c r="BG117" s="52"/>
      <c r="BH117" s="52"/>
      <c r="BI117" s="52"/>
    </row>
    <row r="118" spans="5:61" x14ac:dyDescent="0.2">
      <c r="E118" s="363"/>
      <c r="F118" s="364"/>
      <c r="G118" s="363"/>
      <c r="H118" s="364"/>
      <c r="I118" s="363"/>
      <c r="J118" s="365"/>
      <c r="K118" s="363"/>
      <c r="L118" s="366"/>
      <c r="M118" s="363"/>
      <c r="N118" s="364"/>
      <c r="O118" s="363"/>
      <c r="P118" s="365"/>
      <c r="Q118" s="363"/>
      <c r="R118" s="52"/>
      <c r="S118" s="52"/>
      <c r="T118" s="52"/>
      <c r="AK118" s="52"/>
      <c r="AL118" s="52"/>
      <c r="AM118" s="52"/>
      <c r="AN118" s="52"/>
      <c r="AO118" s="52"/>
      <c r="AP118" s="52"/>
      <c r="AQ118" s="52"/>
      <c r="AR118" s="52"/>
      <c r="AS118" s="52"/>
      <c r="AT118" s="52"/>
      <c r="AU118" s="52"/>
      <c r="AV118" s="52"/>
      <c r="AW118" s="52"/>
      <c r="AX118" s="52"/>
      <c r="AY118" s="52"/>
      <c r="AZ118" s="52"/>
      <c r="BA118" s="52"/>
      <c r="BB118" s="52"/>
      <c r="BC118" s="52"/>
      <c r="BD118" s="52"/>
      <c r="BE118" s="52"/>
      <c r="BF118" s="52"/>
      <c r="BG118" s="52"/>
      <c r="BH118" s="52"/>
      <c r="BI118" s="52"/>
    </row>
    <row r="119" spans="5:61" x14ac:dyDescent="0.2">
      <c r="E119" s="363"/>
      <c r="F119" s="364"/>
      <c r="G119" s="363"/>
      <c r="H119" s="364"/>
      <c r="I119" s="363"/>
      <c r="J119" s="365"/>
      <c r="K119" s="363"/>
      <c r="L119" s="366"/>
      <c r="M119" s="363"/>
      <c r="N119" s="364"/>
      <c r="O119" s="363"/>
      <c r="P119" s="365"/>
      <c r="Q119" s="363"/>
      <c r="R119" s="52"/>
      <c r="S119" s="52"/>
      <c r="T119" s="52"/>
      <c r="AK119" s="52"/>
      <c r="AL119" s="52"/>
      <c r="AM119" s="52"/>
      <c r="AN119" s="52"/>
      <c r="AO119" s="52"/>
      <c r="AP119" s="52"/>
      <c r="AQ119" s="52"/>
      <c r="AR119" s="52"/>
      <c r="AS119" s="52"/>
      <c r="AT119" s="52"/>
      <c r="AU119" s="52"/>
      <c r="AV119" s="52"/>
      <c r="AW119" s="52"/>
      <c r="AX119" s="52"/>
      <c r="AY119" s="52"/>
      <c r="AZ119" s="52"/>
      <c r="BA119" s="52"/>
      <c r="BB119" s="52"/>
      <c r="BC119" s="52"/>
      <c r="BD119" s="52"/>
      <c r="BE119" s="52"/>
      <c r="BF119" s="52"/>
      <c r="BG119" s="52"/>
      <c r="BH119" s="52"/>
      <c r="BI119" s="52"/>
    </row>
    <row r="120" spans="5:61" x14ac:dyDescent="0.2">
      <c r="E120" s="363"/>
      <c r="F120" s="364"/>
      <c r="G120" s="363"/>
      <c r="H120" s="364"/>
      <c r="I120" s="363"/>
      <c r="J120" s="365"/>
      <c r="K120" s="363"/>
      <c r="L120" s="366"/>
      <c r="M120" s="363"/>
      <c r="N120" s="364"/>
      <c r="O120" s="363"/>
      <c r="P120" s="365"/>
      <c r="Q120" s="363"/>
      <c r="R120" s="52"/>
      <c r="S120" s="52"/>
      <c r="T120" s="52"/>
    </row>
    <row r="121" spans="5:61" x14ac:dyDescent="0.2">
      <c r="E121" s="363"/>
      <c r="F121" s="364"/>
      <c r="G121" s="363"/>
      <c r="H121" s="364"/>
      <c r="I121" s="363"/>
      <c r="J121" s="365"/>
      <c r="K121" s="363"/>
      <c r="L121" s="366"/>
      <c r="M121" s="363"/>
      <c r="N121" s="364"/>
      <c r="O121" s="363"/>
      <c r="P121" s="365"/>
      <c r="Q121" s="363"/>
      <c r="R121" s="52"/>
      <c r="S121" s="52"/>
      <c r="T121" s="52"/>
    </row>
    <row r="122" spans="5:61" x14ac:dyDescent="0.2">
      <c r="E122" s="363"/>
      <c r="F122" s="364"/>
      <c r="G122" s="363"/>
      <c r="H122" s="364"/>
      <c r="I122" s="363"/>
      <c r="J122" s="365"/>
      <c r="K122" s="363"/>
      <c r="L122" s="366"/>
      <c r="M122" s="363"/>
      <c r="N122" s="364"/>
      <c r="O122" s="363"/>
      <c r="P122" s="365"/>
      <c r="Q122" s="363"/>
      <c r="R122" s="52"/>
      <c r="S122" s="52"/>
      <c r="T122" s="52"/>
    </row>
    <row r="123" spans="5:61" x14ac:dyDescent="0.2">
      <c r="E123" s="363"/>
      <c r="F123" s="364"/>
      <c r="G123" s="363"/>
      <c r="H123" s="364"/>
      <c r="I123" s="363"/>
      <c r="J123" s="365"/>
      <c r="K123" s="363"/>
      <c r="L123" s="366"/>
      <c r="M123" s="363"/>
      <c r="N123" s="364"/>
      <c r="O123" s="363"/>
      <c r="P123" s="365"/>
      <c r="Q123" s="363"/>
      <c r="R123" s="52"/>
      <c r="S123" s="52"/>
      <c r="T123" s="52"/>
    </row>
    <row r="124" spans="5:61" x14ac:dyDescent="0.2">
      <c r="E124" s="363"/>
      <c r="F124" s="364"/>
      <c r="G124" s="363"/>
      <c r="H124" s="364"/>
      <c r="I124" s="363"/>
      <c r="J124" s="365"/>
      <c r="K124" s="363"/>
      <c r="L124" s="366"/>
      <c r="M124" s="363"/>
      <c r="N124" s="364"/>
      <c r="O124" s="363"/>
      <c r="P124" s="365"/>
      <c r="Q124" s="363"/>
      <c r="R124" s="52"/>
      <c r="S124" s="52"/>
      <c r="T124" s="52"/>
    </row>
    <row r="125" spans="5:61" x14ac:dyDescent="0.2">
      <c r="E125" s="363"/>
      <c r="F125" s="364"/>
      <c r="G125" s="363"/>
      <c r="H125" s="364"/>
      <c r="I125" s="363"/>
      <c r="J125" s="365"/>
      <c r="K125" s="363"/>
      <c r="L125" s="366"/>
      <c r="M125" s="363"/>
      <c r="N125" s="364"/>
      <c r="O125" s="363"/>
      <c r="P125" s="365"/>
      <c r="Q125" s="363"/>
      <c r="R125" s="52"/>
      <c r="S125" s="52"/>
      <c r="T125" s="52"/>
    </row>
    <row r="126" spans="5:61" x14ac:dyDescent="0.2">
      <c r="E126" s="363"/>
      <c r="F126" s="364"/>
      <c r="G126" s="363"/>
      <c r="H126" s="364"/>
      <c r="I126" s="363"/>
      <c r="J126" s="365"/>
      <c r="K126" s="363"/>
      <c r="L126" s="366"/>
      <c r="M126" s="363"/>
      <c r="N126" s="364"/>
      <c r="O126" s="363"/>
      <c r="P126" s="365"/>
      <c r="Q126" s="363"/>
      <c r="R126" s="52"/>
      <c r="S126" s="52"/>
      <c r="T126" s="52"/>
    </row>
    <row r="127" spans="5:61" x14ac:dyDescent="0.2">
      <c r="E127" s="363"/>
      <c r="F127" s="364"/>
      <c r="G127" s="363"/>
      <c r="H127" s="364"/>
      <c r="I127" s="363"/>
      <c r="J127" s="365"/>
      <c r="K127" s="363"/>
      <c r="L127" s="366"/>
      <c r="M127" s="363"/>
      <c r="N127" s="364"/>
      <c r="O127" s="363"/>
      <c r="P127" s="365"/>
      <c r="Q127" s="363"/>
      <c r="R127" s="52"/>
      <c r="S127" s="52"/>
      <c r="T127" s="52"/>
    </row>
    <row r="128" spans="5:61" x14ac:dyDescent="0.2">
      <c r="E128" s="363"/>
      <c r="F128" s="364"/>
      <c r="G128" s="363"/>
      <c r="H128" s="364"/>
      <c r="I128" s="363"/>
      <c r="J128" s="365"/>
      <c r="K128" s="363"/>
      <c r="L128" s="366"/>
      <c r="M128" s="363"/>
      <c r="N128" s="364"/>
      <c r="O128" s="363"/>
      <c r="P128" s="365"/>
      <c r="Q128" s="363"/>
      <c r="R128" s="52"/>
      <c r="S128" s="52"/>
      <c r="T128" s="52"/>
    </row>
    <row r="129" spans="5:20" x14ac:dyDescent="0.2">
      <c r="E129" s="363"/>
      <c r="F129" s="364"/>
      <c r="G129" s="363"/>
      <c r="H129" s="364"/>
      <c r="I129" s="363"/>
      <c r="J129" s="365"/>
      <c r="K129" s="363"/>
      <c r="L129" s="366"/>
      <c r="M129" s="363"/>
      <c r="N129" s="364"/>
      <c r="O129" s="363"/>
      <c r="P129" s="365"/>
      <c r="Q129" s="363"/>
      <c r="R129" s="52"/>
      <c r="S129" s="52"/>
      <c r="T129" s="52"/>
    </row>
    <row r="130" spans="5:20" x14ac:dyDescent="0.2">
      <c r="E130" s="363"/>
      <c r="F130" s="364"/>
      <c r="G130" s="363"/>
      <c r="H130" s="364"/>
      <c r="I130" s="363"/>
      <c r="J130" s="365"/>
      <c r="K130" s="363"/>
      <c r="L130" s="366"/>
      <c r="M130" s="363"/>
      <c r="N130" s="364"/>
      <c r="O130" s="363"/>
      <c r="P130" s="365"/>
      <c r="Q130" s="363"/>
      <c r="R130" s="52"/>
      <c r="S130" s="52"/>
      <c r="T130" s="52"/>
    </row>
    <row r="131" spans="5:20" x14ac:dyDescent="0.2">
      <c r="E131" s="363"/>
      <c r="F131" s="364"/>
      <c r="G131" s="363"/>
      <c r="H131" s="364"/>
      <c r="I131" s="363"/>
      <c r="J131" s="365"/>
      <c r="K131" s="363"/>
      <c r="L131" s="366"/>
      <c r="M131" s="363"/>
      <c r="N131" s="364"/>
      <c r="O131" s="363"/>
      <c r="P131" s="365"/>
      <c r="Q131" s="363"/>
      <c r="R131" s="52"/>
      <c r="S131" s="52"/>
      <c r="T131" s="52"/>
    </row>
    <row r="132" spans="5:20" x14ac:dyDescent="0.2">
      <c r="E132" s="363"/>
      <c r="F132" s="364"/>
      <c r="G132" s="363"/>
      <c r="H132" s="364"/>
      <c r="I132" s="363"/>
      <c r="J132" s="365"/>
      <c r="K132" s="363"/>
      <c r="L132" s="366"/>
      <c r="M132" s="363"/>
      <c r="N132" s="364"/>
      <c r="O132" s="363"/>
      <c r="P132" s="365"/>
      <c r="Q132" s="363"/>
      <c r="R132" s="52"/>
      <c r="S132" s="52"/>
      <c r="T132" s="52"/>
    </row>
    <row r="133" spans="5:20" x14ac:dyDescent="0.2">
      <c r="E133" s="363"/>
      <c r="F133" s="364"/>
      <c r="G133" s="363"/>
      <c r="H133" s="364"/>
      <c r="I133" s="363"/>
      <c r="J133" s="365"/>
      <c r="K133" s="363"/>
      <c r="L133" s="366"/>
      <c r="M133" s="363"/>
      <c r="N133" s="364"/>
      <c r="O133" s="363"/>
      <c r="P133" s="365"/>
      <c r="Q133" s="363"/>
      <c r="R133" s="52"/>
      <c r="S133" s="52"/>
      <c r="T133" s="52"/>
    </row>
    <row r="134" spans="5:20" x14ac:dyDescent="0.2">
      <c r="E134" s="363"/>
      <c r="F134" s="364"/>
      <c r="G134" s="363"/>
      <c r="H134" s="364"/>
      <c r="I134" s="363"/>
      <c r="J134" s="365"/>
      <c r="K134" s="363"/>
      <c r="L134" s="366"/>
      <c r="M134" s="363"/>
      <c r="N134" s="364"/>
      <c r="O134" s="363"/>
      <c r="P134" s="365"/>
      <c r="Q134" s="363"/>
      <c r="R134" s="52"/>
      <c r="S134" s="52"/>
      <c r="T134" s="52"/>
    </row>
    <row r="135" spans="5:20" x14ac:dyDescent="0.2">
      <c r="E135" s="363"/>
      <c r="F135" s="364"/>
      <c r="G135" s="363"/>
      <c r="H135" s="364"/>
      <c r="I135" s="363"/>
      <c r="J135" s="365"/>
      <c r="K135" s="363"/>
      <c r="L135" s="366"/>
      <c r="M135" s="363"/>
      <c r="N135" s="364"/>
      <c r="O135" s="363"/>
      <c r="P135" s="365"/>
      <c r="Q135" s="363"/>
      <c r="R135" s="52"/>
      <c r="S135" s="52"/>
      <c r="T135" s="52"/>
    </row>
    <row r="136" spans="5:20" x14ac:dyDescent="0.2">
      <c r="E136" s="363"/>
      <c r="F136" s="364"/>
      <c r="G136" s="363"/>
      <c r="H136" s="364"/>
      <c r="I136" s="363"/>
      <c r="J136" s="365"/>
      <c r="K136" s="363"/>
      <c r="L136" s="366"/>
      <c r="M136" s="363"/>
      <c r="N136" s="364"/>
      <c r="O136" s="363"/>
      <c r="P136" s="365"/>
      <c r="Q136" s="363"/>
      <c r="R136" s="52"/>
      <c r="S136" s="52"/>
      <c r="T136" s="52"/>
    </row>
    <row r="137" spans="5:20" x14ac:dyDescent="0.2">
      <c r="E137" s="363"/>
      <c r="F137" s="364"/>
      <c r="G137" s="363"/>
      <c r="H137" s="364"/>
      <c r="I137" s="363"/>
      <c r="J137" s="365"/>
      <c r="K137" s="363"/>
      <c r="L137" s="366"/>
      <c r="M137" s="363"/>
      <c r="N137" s="364"/>
      <c r="O137" s="363"/>
      <c r="P137" s="365"/>
      <c r="Q137" s="363"/>
      <c r="R137" s="52"/>
      <c r="S137" s="52"/>
      <c r="T137" s="52"/>
    </row>
    <row r="138" spans="5:20" x14ac:dyDescent="0.2">
      <c r="E138" s="363"/>
      <c r="F138" s="364"/>
      <c r="G138" s="363"/>
      <c r="H138" s="364"/>
      <c r="I138" s="363"/>
      <c r="J138" s="365"/>
      <c r="K138" s="363"/>
      <c r="L138" s="366"/>
      <c r="M138" s="363"/>
      <c r="N138" s="364"/>
      <c r="O138" s="363"/>
      <c r="P138" s="365"/>
      <c r="Q138" s="363"/>
      <c r="R138" s="52"/>
      <c r="S138" s="52"/>
      <c r="T138" s="52"/>
    </row>
    <row r="139" spans="5:20" x14ac:dyDescent="0.2">
      <c r="E139" s="363"/>
      <c r="F139" s="364"/>
      <c r="G139" s="363"/>
      <c r="H139" s="364"/>
      <c r="I139" s="363"/>
      <c r="J139" s="365"/>
      <c r="K139" s="363"/>
      <c r="L139" s="366"/>
      <c r="M139" s="363"/>
      <c r="N139" s="364"/>
      <c r="O139" s="363"/>
      <c r="P139" s="365"/>
      <c r="Q139" s="363"/>
      <c r="R139" s="52"/>
      <c r="S139" s="52"/>
      <c r="T139" s="52"/>
    </row>
    <row r="140" spans="5:20" x14ac:dyDescent="0.2">
      <c r="E140" s="363"/>
      <c r="F140" s="364"/>
      <c r="G140" s="363"/>
      <c r="H140" s="364"/>
      <c r="I140" s="363"/>
      <c r="J140" s="365"/>
      <c r="K140" s="363"/>
      <c r="L140" s="366"/>
      <c r="M140" s="363"/>
      <c r="N140" s="364"/>
      <c r="O140" s="363"/>
      <c r="P140" s="365"/>
      <c r="Q140" s="363"/>
      <c r="R140" s="52"/>
      <c r="S140" s="52"/>
      <c r="T140" s="52"/>
    </row>
    <row r="141" spans="5:20" x14ac:dyDescent="0.2">
      <c r="E141" s="363"/>
      <c r="F141" s="364"/>
      <c r="G141" s="363"/>
      <c r="H141" s="364"/>
      <c r="I141" s="363"/>
      <c r="J141" s="365"/>
      <c r="K141" s="363"/>
      <c r="L141" s="366"/>
      <c r="M141" s="363"/>
      <c r="N141" s="364"/>
      <c r="O141" s="363"/>
      <c r="P141" s="365"/>
      <c r="Q141" s="363"/>
      <c r="R141" s="52"/>
      <c r="S141" s="52"/>
      <c r="T141" s="52"/>
    </row>
    <row r="142" spans="5:20" x14ac:dyDescent="0.2">
      <c r="E142" s="363"/>
      <c r="F142" s="364"/>
      <c r="G142" s="363"/>
      <c r="H142" s="364"/>
      <c r="I142" s="363"/>
      <c r="J142" s="365"/>
      <c r="K142" s="363"/>
      <c r="L142" s="366"/>
      <c r="M142" s="363"/>
      <c r="N142" s="364"/>
      <c r="O142" s="363"/>
      <c r="P142" s="365"/>
      <c r="Q142" s="363"/>
      <c r="R142" s="52"/>
      <c r="S142" s="52"/>
      <c r="T142" s="52"/>
    </row>
    <row r="143" spans="5:20" x14ac:dyDescent="0.2">
      <c r="E143" s="363"/>
      <c r="F143" s="364"/>
      <c r="G143" s="363"/>
      <c r="H143" s="364"/>
      <c r="I143" s="363"/>
      <c r="J143" s="365"/>
      <c r="K143" s="363"/>
      <c r="L143" s="366"/>
      <c r="M143" s="363"/>
      <c r="N143" s="364"/>
      <c r="O143" s="363"/>
      <c r="P143" s="365"/>
      <c r="Q143" s="363"/>
      <c r="R143" s="52"/>
      <c r="S143" s="52"/>
      <c r="T143" s="52"/>
    </row>
    <row r="144" spans="5:20" x14ac:dyDescent="0.2">
      <c r="E144" s="363"/>
      <c r="F144" s="364"/>
      <c r="G144" s="363"/>
      <c r="H144" s="364"/>
      <c r="I144" s="363"/>
      <c r="J144" s="365"/>
      <c r="K144" s="363"/>
      <c r="L144" s="366"/>
      <c r="M144" s="363"/>
      <c r="N144" s="364"/>
      <c r="O144" s="363"/>
      <c r="P144" s="365"/>
      <c r="Q144" s="363"/>
      <c r="R144" s="52"/>
      <c r="S144" s="52"/>
      <c r="T144" s="52"/>
    </row>
    <row r="145" spans="5:20" x14ac:dyDescent="0.2">
      <c r="E145" s="363"/>
      <c r="F145" s="364"/>
      <c r="G145" s="363"/>
      <c r="H145" s="364"/>
      <c r="I145" s="363"/>
      <c r="J145" s="365"/>
      <c r="K145" s="363"/>
      <c r="L145" s="366"/>
      <c r="M145" s="363"/>
      <c r="N145" s="364"/>
      <c r="O145" s="363"/>
      <c r="P145" s="365"/>
      <c r="Q145" s="363"/>
      <c r="R145" s="52"/>
      <c r="S145" s="52"/>
      <c r="T145" s="52"/>
    </row>
    <row r="146" spans="5:20" x14ac:dyDescent="0.2">
      <c r="E146" s="363"/>
      <c r="F146" s="364"/>
      <c r="G146" s="363"/>
      <c r="H146" s="364"/>
      <c r="I146" s="363"/>
      <c r="J146" s="365"/>
      <c r="K146" s="363"/>
      <c r="L146" s="366"/>
      <c r="M146" s="363"/>
      <c r="N146" s="364"/>
      <c r="O146" s="363"/>
      <c r="P146" s="365"/>
      <c r="Q146" s="363"/>
      <c r="R146" s="52"/>
      <c r="S146" s="52"/>
      <c r="T146" s="52"/>
    </row>
    <row r="147" spans="5:20" x14ac:dyDescent="0.2">
      <c r="E147" s="363"/>
      <c r="F147" s="364"/>
      <c r="G147" s="363"/>
      <c r="H147" s="364"/>
      <c r="I147" s="363"/>
      <c r="J147" s="365"/>
      <c r="K147" s="363"/>
      <c r="L147" s="366"/>
      <c r="M147" s="363"/>
      <c r="N147" s="364"/>
      <c r="O147" s="363"/>
      <c r="P147" s="365"/>
      <c r="Q147" s="363"/>
      <c r="R147" s="52"/>
      <c r="S147" s="52"/>
      <c r="T147" s="52"/>
    </row>
    <row r="148" spans="5:20" x14ac:dyDescent="0.2">
      <c r="E148" s="363"/>
      <c r="F148" s="364"/>
      <c r="G148" s="363"/>
      <c r="H148" s="364"/>
      <c r="I148" s="363"/>
      <c r="J148" s="365"/>
      <c r="K148" s="363"/>
      <c r="L148" s="366"/>
      <c r="M148" s="363"/>
      <c r="N148" s="364"/>
      <c r="O148" s="363"/>
      <c r="P148" s="365"/>
      <c r="Q148" s="363"/>
      <c r="R148" s="52"/>
      <c r="S148" s="52"/>
      <c r="T148" s="52"/>
    </row>
    <row r="149" spans="5:20" x14ac:dyDescent="0.2">
      <c r="E149" s="363"/>
      <c r="F149" s="364"/>
      <c r="G149" s="363"/>
      <c r="H149" s="364"/>
      <c r="I149" s="363"/>
      <c r="J149" s="365"/>
      <c r="K149" s="363"/>
      <c r="L149" s="366"/>
      <c r="M149" s="363"/>
      <c r="N149" s="364"/>
      <c r="O149" s="363"/>
      <c r="P149" s="365"/>
      <c r="Q149" s="363"/>
      <c r="R149" s="52"/>
      <c r="S149" s="52"/>
      <c r="T149" s="52"/>
    </row>
    <row r="150" spans="5:20" x14ac:dyDescent="0.2">
      <c r="E150" s="363"/>
      <c r="F150" s="364"/>
      <c r="G150" s="363"/>
      <c r="H150" s="364"/>
      <c r="I150" s="363"/>
      <c r="J150" s="365"/>
      <c r="K150" s="363"/>
      <c r="L150" s="366"/>
      <c r="M150" s="363"/>
      <c r="N150" s="364"/>
      <c r="O150" s="363"/>
      <c r="P150" s="365"/>
      <c r="Q150" s="363"/>
      <c r="R150" s="52"/>
      <c r="S150" s="52"/>
      <c r="T150" s="52"/>
    </row>
    <row r="151" spans="5:20" x14ac:dyDescent="0.2">
      <c r="E151" s="363"/>
      <c r="F151" s="364"/>
      <c r="G151" s="363"/>
      <c r="H151" s="364"/>
      <c r="I151" s="363"/>
      <c r="J151" s="365"/>
      <c r="K151" s="363"/>
      <c r="L151" s="366"/>
      <c r="M151" s="363"/>
      <c r="N151" s="364"/>
      <c r="O151" s="363"/>
      <c r="P151" s="365"/>
      <c r="Q151" s="363"/>
      <c r="R151" s="52"/>
      <c r="S151" s="52"/>
      <c r="T151" s="52"/>
    </row>
    <row r="152" spans="5:20" x14ac:dyDescent="0.2">
      <c r="E152" s="363"/>
      <c r="F152" s="364"/>
      <c r="G152" s="363"/>
      <c r="H152" s="364"/>
      <c r="I152" s="363"/>
      <c r="J152" s="365"/>
      <c r="K152" s="363"/>
      <c r="L152" s="366"/>
      <c r="M152" s="363"/>
      <c r="N152" s="364"/>
      <c r="O152" s="363"/>
      <c r="P152" s="365"/>
      <c r="Q152" s="363"/>
      <c r="R152" s="52"/>
      <c r="S152" s="52"/>
      <c r="T152" s="52"/>
    </row>
  </sheetData>
  <mergeCells count="2">
    <mergeCell ref="A4:Q4"/>
    <mergeCell ref="A31:Q31"/>
  </mergeCells>
  <phoneticPr fontId="25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8"/>
  <sheetViews>
    <sheetView zoomScaleNormal="100" workbookViewId="0">
      <selection activeCell="K24" sqref="K24"/>
    </sheetView>
  </sheetViews>
  <sheetFormatPr baseColWidth="10" defaultColWidth="11.42578125" defaultRowHeight="12.75" x14ac:dyDescent="0.2"/>
  <cols>
    <col min="1" max="1" width="3.28515625" customWidth="1"/>
    <col min="2" max="2" width="11" bestFit="1" customWidth="1"/>
    <col min="3" max="3" width="14" bestFit="1" customWidth="1"/>
    <col min="4" max="5" width="8.7109375" customWidth="1"/>
    <col min="6" max="6" width="8.7109375" style="297" customWidth="1"/>
    <col min="7" max="8" width="8.7109375" customWidth="1"/>
    <col min="9" max="9" width="6.85546875" customWidth="1"/>
  </cols>
  <sheetData>
    <row r="2" spans="2:11" x14ac:dyDescent="0.2">
      <c r="B2" s="474">
        <v>44912</v>
      </c>
      <c r="C2" s="323" t="s">
        <v>70</v>
      </c>
      <c r="D2" s="323" t="s">
        <v>28</v>
      </c>
      <c r="E2" s="323" t="s">
        <v>50</v>
      </c>
      <c r="F2" s="323" t="s">
        <v>51</v>
      </c>
      <c r="G2" s="323" t="s">
        <v>52</v>
      </c>
      <c r="H2" s="323" t="s">
        <v>71</v>
      </c>
      <c r="J2" s="481"/>
    </row>
    <row r="3" spans="2:11" x14ac:dyDescent="0.2">
      <c r="B3" s="324"/>
      <c r="C3" s="325" t="s">
        <v>103</v>
      </c>
      <c r="D3" s="475">
        <v>12</v>
      </c>
      <c r="E3" s="475">
        <v>19</v>
      </c>
      <c r="F3" s="475">
        <v>10</v>
      </c>
      <c r="G3" s="475">
        <v>6</v>
      </c>
      <c r="H3" s="325">
        <f t="shared" ref="H3" si="0">SUM(D3:G3)</f>
        <v>47</v>
      </c>
      <c r="J3" s="480"/>
    </row>
    <row r="4" spans="2:11" x14ac:dyDescent="0.2">
      <c r="B4" s="324"/>
      <c r="C4" s="325" t="s">
        <v>89</v>
      </c>
      <c r="D4" s="475">
        <v>12</v>
      </c>
      <c r="E4" s="475">
        <v>23</v>
      </c>
      <c r="F4" s="475">
        <v>8</v>
      </c>
      <c r="G4" s="475">
        <v>10</v>
      </c>
      <c r="H4" s="325">
        <f t="shared" ref="H4:H8" si="1">SUM(D4:G4)</f>
        <v>53</v>
      </c>
      <c r="J4" s="480"/>
    </row>
    <row r="5" spans="2:11" ht="14.1" customHeight="1" x14ac:dyDescent="0.2">
      <c r="B5" s="324"/>
      <c r="C5" s="325" t="s">
        <v>90</v>
      </c>
      <c r="D5" s="475">
        <v>9</v>
      </c>
      <c r="E5" s="475">
        <v>18</v>
      </c>
      <c r="F5" s="475">
        <v>8</v>
      </c>
      <c r="G5" s="475">
        <v>10</v>
      </c>
      <c r="H5" s="325">
        <f t="shared" si="1"/>
        <v>45</v>
      </c>
      <c r="J5" s="480"/>
    </row>
    <row r="6" spans="2:11" ht="14.1" customHeight="1" x14ac:dyDescent="0.2">
      <c r="B6" s="324"/>
      <c r="C6" s="325" t="s">
        <v>91</v>
      </c>
      <c r="D6" s="475">
        <v>10</v>
      </c>
      <c r="E6" s="475">
        <v>13</v>
      </c>
      <c r="F6" s="475">
        <v>5</v>
      </c>
      <c r="G6" s="475">
        <v>7</v>
      </c>
      <c r="H6" s="325">
        <f t="shared" si="1"/>
        <v>35</v>
      </c>
      <c r="J6" s="480"/>
    </row>
    <row r="7" spans="2:11" ht="14.1" customHeight="1" x14ac:dyDescent="0.2">
      <c r="B7" s="324"/>
      <c r="C7" s="325" t="s">
        <v>87</v>
      </c>
      <c r="D7" s="475">
        <v>19</v>
      </c>
      <c r="E7" s="475">
        <v>24</v>
      </c>
      <c r="F7" s="475">
        <v>33</v>
      </c>
      <c r="G7" s="475">
        <v>20</v>
      </c>
      <c r="H7" s="325">
        <f t="shared" si="1"/>
        <v>96</v>
      </c>
      <c r="J7" s="480"/>
    </row>
    <row r="8" spans="2:11" ht="14.1" customHeight="1" x14ac:dyDescent="0.2">
      <c r="B8" s="324"/>
      <c r="C8" s="325" t="s">
        <v>93</v>
      </c>
      <c r="D8" s="475">
        <v>4</v>
      </c>
      <c r="E8" s="475">
        <v>25</v>
      </c>
      <c r="F8" s="475">
        <v>15</v>
      </c>
      <c r="G8" s="475">
        <v>18</v>
      </c>
      <c r="H8" s="325">
        <f t="shared" si="1"/>
        <v>62</v>
      </c>
      <c r="J8" s="480"/>
      <c r="K8" s="481"/>
    </row>
    <row r="9" spans="2:11" ht="14.1" customHeight="1" x14ac:dyDescent="0.2">
      <c r="B9" s="324"/>
      <c r="C9" s="478" t="s">
        <v>71</v>
      </c>
      <c r="D9" s="325">
        <f>SUM(D3:D8)</f>
        <v>66</v>
      </c>
      <c r="E9" s="325">
        <f>SUM(E3:E8)</f>
        <v>122</v>
      </c>
      <c r="F9" s="325">
        <f>SUM(F3:F8)</f>
        <v>79</v>
      </c>
      <c r="G9" s="325">
        <f>SUM(G3:G8)</f>
        <v>71</v>
      </c>
      <c r="H9" s="369">
        <f>SUM(H3:H8)</f>
        <v>338</v>
      </c>
      <c r="J9" s="324"/>
    </row>
    <row r="10" spans="2:11" ht="14.1" customHeight="1" x14ac:dyDescent="0.2">
      <c r="B10" s="326"/>
      <c r="C10" s="326"/>
      <c r="D10" s="326"/>
      <c r="E10" s="326"/>
      <c r="F10" s="326"/>
      <c r="G10" s="326"/>
      <c r="H10" s="326"/>
      <c r="J10" s="481"/>
    </row>
    <row r="11" spans="2:11" ht="14.1" customHeight="1" x14ac:dyDescent="0.2">
      <c r="B11" s="474">
        <v>44912</v>
      </c>
      <c r="C11" s="476" t="s">
        <v>72</v>
      </c>
      <c r="D11" s="323" t="s">
        <v>28</v>
      </c>
      <c r="E11" s="323" t="s">
        <v>50</v>
      </c>
      <c r="F11" s="323" t="s">
        <v>51</v>
      </c>
      <c r="G11" s="323" t="s">
        <v>52</v>
      </c>
      <c r="H11" s="323" t="s">
        <v>71</v>
      </c>
    </row>
    <row r="12" spans="2:11" ht="14.1" customHeight="1" x14ac:dyDescent="0.2">
      <c r="B12" s="324"/>
      <c r="C12" s="325" t="s">
        <v>89</v>
      </c>
      <c r="D12" s="475">
        <v>4</v>
      </c>
      <c r="E12" s="475">
        <v>11</v>
      </c>
      <c r="F12" s="475">
        <v>3</v>
      </c>
      <c r="G12" s="475">
        <v>5</v>
      </c>
      <c r="H12" s="325">
        <f t="shared" ref="H12:H17" si="2">SUM(D12:G12)</f>
        <v>23</v>
      </c>
    </row>
    <row r="13" spans="2:11" ht="14.1" customHeight="1" x14ac:dyDescent="0.2">
      <c r="B13" s="324"/>
      <c r="C13" s="325" t="s">
        <v>90</v>
      </c>
      <c r="D13" s="475">
        <v>5</v>
      </c>
      <c r="E13" s="475">
        <v>12</v>
      </c>
      <c r="F13" s="475">
        <v>3</v>
      </c>
      <c r="G13" s="475">
        <v>2</v>
      </c>
      <c r="H13" s="325">
        <f t="shared" si="2"/>
        <v>22</v>
      </c>
    </row>
    <row r="14" spans="2:11" ht="14.1" customHeight="1" x14ac:dyDescent="0.2">
      <c r="B14" s="324"/>
      <c r="C14" s="325" t="s">
        <v>91</v>
      </c>
      <c r="D14" s="475">
        <v>2</v>
      </c>
      <c r="E14" s="475">
        <v>2</v>
      </c>
      <c r="F14" s="475">
        <v>2</v>
      </c>
      <c r="G14" s="475">
        <v>4</v>
      </c>
      <c r="H14" s="325">
        <f t="shared" si="2"/>
        <v>10</v>
      </c>
    </row>
    <row r="15" spans="2:11" ht="14.1" customHeight="1" x14ac:dyDescent="0.2">
      <c r="B15" s="324"/>
      <c r="C15" s="325" t="s">
        <v>87</v>
      </c>
      <c r="D15" s="475">
        <v>6</v>
      </c>
      <c r="E15" s="475">
        <v>11</v>
      </c>
      <c r="F15" s="475">
        <v>21</v>
      </c>
      <c r="G15" s="475">
        <v>12</v>
      </c>
      <c r="H15" s="325">
        <f t="shared" si="2"/>
        <v>50</v>
      </c>
    </row>
    <row r="16" spans="2:11" ht="14.1" customHeight="1" x14ac:dyDescent="0.2">
      <c r="B16" s="324"/>
      <c r="C16" s="325" t="s">
        <v>93</v>
      </c>
      <c r="D16" s="475">
        <v>0</v>
      </c>
      <c r="E16" s="475">
        <v>7</v>
      </c>
      <c r="F16" s="475">
        <v>0</v>
      </c>
      <c r="G16" s="475">
        <v>3</v>
      </c>
      <c r="H16" s="325">
        <f t="shared" si="2"/>
        <v>10</v>
      </c>
    </row>
    <row r="17" spans="2:8" ht="14.1" customHeight="1" x14ac:dyDescent="0.2">
      <c r="B17" s="324"/>
      <c r="C17" s="325" t="s">
        <v>103</v>
      </c>
      <c r="D17" s="475">
        <v>2</v>
      </c>
      <c r="E17" s="475">
        <v>4</v>
      </c>
      <c r="F17" s="475">
        <v>0</v>
      </c>
      <c r="G17" s="475">
        <v>1</v>
      </c>
      <c r="H17" s="325">
        <f t="shared" si="2"/>
        <v>7</v>
      </c>
    </row>
    <row r="18" spans="2:8" ht="14.1" customHeight="1" x14ac:dyDescent="0.2">
      <c r="B18" s="324"/>
      <c r="C18" s="478" t="s">
        <v>71</v>
      </c>
      <c r="D18" s="325">
        <f>SUM(D12:D17)</f>
        <v>19</v>
      </c>
      <c r="E18" s="325">
        <f>SUM(E12:E17)</f>
        <v>47</v>
      </c>
      <c r="F18" s="325">
        <f>SUM(F12:F17)</f>
        <v>29</v>
      </c>
      <c r="G18" s="325">
        <f>SUM(G12:G17)</f>
        <v>27</v>
      </c>
      <c r="H18" s="369">
        <f>SUM(H12:H17)</f>
        <v>122</v>
      </c>
    </row>
    <row r="19" spans="2:8" ht="14.1" customHeight="1" x14ac:dyDescent="0.2">
      <c r="B19" s="326"/>
      <c r="C19" s="326"/>
      <c r="D19" s="326"/>
      <c r="E19" s="326"/>
      <c r="F19" s="326"/>
      <c r="G19" s="326"/>
      <c r="H19" s="326"/>
    </row>
    <row r="20" spans="2:8" ht="14.1" customHeight="1" x14ac:dyDescent="0.2">
      <c r="B20" s="474">
        <v>44912</v>
      </c>
      <c r="C20" s="323" t="s">
        <v>73</v>
      </c>
      <c r="D20" s="323" t="s">
        <v>28</v>
      </c>
      <c r="E20" s="323" t="s">
        <v>50</v>
      </c>
      <c r="F20" s="323" t="s">
        <v>51</v>
      </c>
      <c r="G20" s="323" t="s">
        <v>52</v>
      </c>
      <c r="H20" s="323" t="s">
        <v>71</v>
      </c>
    </row>
    <row r="21" spans="2:8" ht="14.1" customHeight="1" x14ac:dyDescent="0.2">
      <c r="B21" s="324"/>
      <c r="C21" s="325" t="s">
        <v>74</v>
      </c>
      <c r="D21" s="475">
        <v>14</v>
      </c>
      <c r="E21" s="475">
        <v>26</v>
      </c>
      <c r="F21" s="475">
        <v>15</v>
      </c>
      <c r="G21" s="475">
        <v>11</v>
      </c>
      <c r="H21" s="325">
        <f t="shared" ref="H21:H26" si="3">SUM(D21:G21)</f>
        <v>66</v>
      </c>
    </row>
    <row r="22" spans="2:8" ht="14.1" customHeight="1" x14ac:dyDescent="0.2">
      <c r="B22" s="324"/>
      <c r="C22" s="325" t="s">
        <v>75</v>
      </c>
      <c r="D22" s="475">
        <v>6</v>
      </c>
      <c r="E22" s="475">
        <v>21</v>
      </c>
      <c r="F22" s="475">
        <v>14</v>
      </c>
      <c r="G22" s="475">
        <v>16</v>
      </c>
      <c r="H22" s="325">
        <f t="shared" si="3"/>
        <v>57</v>
      </c>
    </row>
    <row r="23" spans="2:8" ht="14.1" customHeight="1" x14ac:dyDescent="0.2">
      <c r="B23" s="324"/>
      <c r="C23" s="325" t="s">
        <v>76</v>
      </c>
      <c r="D23" s="475">
        <v>0</v>
      </c>
      <c r="E23" s="475">
        <v>0</v>
      </c>
      <c r="F23" s="475">
        <v>6</v>
      </c>
      <c r="G23" s="475">
        <v>12</v>
      </c>
      <c r="H23" s="325">
        <f t="shared" si="3"/>
        <v>18</v>
      </c>
    </row>
    <row r="24" spans="2:8" ht="14.1" customHeight="1" x14ac:dyDescent="0.2">
      <c r="B24" s="324"/>
      <c r="C24" s="325" t="s">
        <v>77</v>
      </c>
      <c r="D24" s="475">
        <v>20</v>
      </c>
      <c r="E24" s="475">
        <v>47</v>
      </c>
      <c r="F24" s="475">
        <v>23</v>
      </c>
      <c r="G24" s="475">
        <v>15</v>
      </c>
      <c r="H24" s="325">
        <f t="shared" si="3"/>
        <v>105</v>
      </c>
    </row>
    <row r="25" spans="2:8" ht="14.1" customHeight="1" x14ac:dyDescent="0.2">
      <c r="B25" s="324"/>
      <c r="C25" s="325" t="s">
        <v>78</v>
      </c>
      <c r="D25" s="475">
        <v>20</v>
      </c>
      <c r="E25" s="475">
        <v>47</v>
      </c>
      <c r="F25" s="475">
        <v>29</v>
      </c>
      <c r="G25" s="475">
        <v>27</v>
      </c>
      <c r="H25" s="325">
        <f t="shared" si="3"/>
        <v>123</v>
      </c>
    </row>
    <row r="26" spans="2:8" ht="14.1" customHeight="1" x14ac:dyDescent="0.2">
      <c r="B26" s="324"/>
      <c r="C26" s="325" t="s">
        <v>71</v>
      </c>
      <c r="D26" s="325">
        <f>SUM(D21:D25)</f>
        <v>60</v>
      </c>
      <c r="E26" s="325">
        <f>SUM(E21:E25)</f>
        <v>141</v>
      </c>
      <c r="F26" s="325">
        <f>SUM(F21:F25)</f>
        <v>87</v>
      </c>
      <c r="G26" s="325">
        <f>SUM(G21:G25)</f>
        <v>81</v>
      </c>
      <c r="H26" s="369">
        <f t="shared" si="3"/>
        <v>369</v>
      </c>
    </row>
    <row r="27" spans="2:8" ht="14.1" customHeight="1" x14ac:dyDescent="0.2">
      <c r="B27" s="326"/>
      <c r="C27" s="326"/>
      <c r="D27" s="326"/>
      <c r="E27" s="326"/>
      <c r="F27" s="326"/>
      <c r="G27" s="326"/>
      <c r="H27" s="326"/>
    </row>
    <row r="28" spans="2:8" x14ac:dyDescent="0.2">
      <c r="B28" s="367"/>
      <c r="C28" s="367"/>
      <c r="D28" s="367"/>
      <c r="E28" s="367"/>
      <c r="F28" s="368"/>
      <c r="G28" s="367"/>
      <c r="H28" s="367"/>
    </row>
  </sheetData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21</vt:i4>
      </vt:variant>
    </vt:vector>
  </HeadingPairs>
  <TitlesOfParts>
    <vt:vector size="31" baseType="lpstr">
      <vt:lpstr>Jury</vt:lpstr>
      <vt:lpstr>EA-F</vt:lpstr>
      <vt:lpstr>EA-M</vt:lpstr>
      <vt:lpstr>PO-F</vt:lpstr>
      <vt:lpstr>PO-M</vt:lpstr>
      <vt:lpstr>EX AEQUO </vt:lpstr>
      <vt:lpstr>COTES</vt:lpstr>
      <vt:lpstr>Meilleures Perf.</vt:lpstr>
      <vt:lpstr>STAT</vt:lpstr>
      <vt:lpstr>Feuil1</vt:lpstr>
      <vt:lpstr>HAIES</vt:lpstr>
      <vt:lpstr>HAIES50</vt:lpstr>
      <vt:lpstr>HAIESPOF</vt:lpstr>
      <vt:lpstr>HAUT</vt:lpstr>
      <vt:lpstr>HAUTPOF</vt:lpstr>
      <vt:lpstr>COTES!ht</vt:lpstr>
      <vt:lpstr>'PO-F'!Impression_des_titres</vt:lpstr>
      <vt:lpstr>'PO-M'!Impression_des_titres</vt:lpstr>
      <vt:lpstr>MB</vt:lpstr>
      <vt:lpstr>MBPOF</vt:lpstr>
      <vt:lpstr>PENT</vt:lpstr>
      <vt:lpstr>PENTPOF</vt:lpstr>
      <vt:lpstr>COTES!TRIPLE</vt:lpstr>
      <vt:lpstr>VIT</vt:lpstr>
      <vt:lpstr>VITPOF</vt:lpstr>
      <vt:lpstr>VORT</vt:lpstr>
      <vt:lpstr>COTES!Zone_d_impression</vt:lpstr>
      <vt:lpstr>'EX AEQUO '!Zone_d_impression</vt:lpstr>
      <vt:lpstr>Jury!Zone_d_impression</vt:lpstr>
      <vt:lpstr>'PO-F'!Zone_d_impression</vt:lpstr>
      <vt:lpstr>'PO-M'!Zone_d_impression</vt:lpstr>
    </vt:vector>
  </TitlesOfParts>
  <Company>BEIERSDORF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BEIERSDORF</dc:creator>
  <cp:lastModifiedBy>s.gourdon</cp:lastModifiedBy>
  <cp:lastPrinted>2022-12-16T13:39:18Z</cp:lastPrinted>
  <dcterms:created xsi:type="dcterms:W3CDTF">1999-04-16T14:07:08Z</dcterms:created>
  <dcterms:modified xsi:type="dcterms:W3CDTF">2022-12-19T10:02:10Z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1318493015</vt:i4>
  </property>
  <property fmtid="{D5CDD505-2E9C-101B-9397-08002B2CF9AE}" pid="3" name="_EmailSubject">
    <vt:lpwstr>fichier excel pour résultats POM POF en gymnase</vt:lpwstr>
  </property>
  <property fmtid="{D5CDD505-2E9C-101B-9397-08002B2CF9AE}" pid="4" name="_AuthorEmail">
    <vt:lpwstr>druart.pierre@wanadoo.fr</vt:lpwstr>
  </property>
  <property fmtid="{D5CDD505-2E9C-101B-9397-08002B2CF9AE}" pid="5" name="_AuthorEmailDisplayName">
    <vt:lpwstr>Druart Liliane</vt:lpwstr>
  </property>
  <property fmtid="{D5CDD505-2E9C-101B-9397-08002B2CF9AE}" pid="6" name="_ReviewingToolsShownOnce">
    <vt:lpwstr/>
  </property>
</Properties>
</file>