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uvegarde site\"/>
    </mc:Choice>
  </mc:AlternateContent>
  <bookViews>
    <workbookView xWindow="0" yWindow="0" windowWidth="28800" windowHeight="12435" tabRatio="801" activeTab="3"/>
  </bookViews>
  <sheets>
    <sheet name="Jury" sheetId="22" r:id="rId1"/>
    <sheet name="EX AEQUO " sheetId="16" state="hidden" r:id="rId2"/>
    <sheet name="COTES" sheetId="11" state="hidden" r:id="rId3"/>
    <sheet name="EA-F" sheetId="28" r:id="rId4"/>
    <sheet name="EA-M " sheetId="29" r:id="rId5"/>
    <sheet name="PO-F" sheetId="21" r:id="rId6"/>
    <sheet name="PO-M" sheetId="4" r:id="rId7"/>
    <sheet name="Meilleures Perf." sheetId="23" r:id="rId8"/>
    <sheet name="STAT" sheetId="24" r:id="rId9"/>
    <sheet name="Feuil1" sheetId="27" r:id="rId10"/>
  </sheets>
  <definedNames>
    <definedName name="_xlnm._FilterDatabase" localSheetId="2" hidden="1">COTES!$A$1:$A$95</definedName>
    <definedName name="_xlnm._FilterDatabase" localSheetId="5" hidden="1">'PO-F'!$A$1:$R$9</definedName>
    <definedName name="_xlnm._FilterDatabase" localSheetId="6" hidden="1">'PO-M'!$A$1:$R$23</definedName>
    <definedName name="CERC">COTES!#REF!</definedName>
    <definedName name="dis">COTES!#REF!</definedName>
    <definedName name="DIST" localSheetId="2">COTES!#REF!</definedName>
    <definedName name="HAIES">COTES!$F$10:$G$54</definedName>
    <definedName name="HAIES40">COTES!#REF!</definedName>
    <definedName name="HAIES50">COTES!$F$10:$G$29</definedName>
    <definedName name="HAIESPOF">COTES!$Q$10:$R$54</definedName>
    <definedName name="HAUT">COTES!$H$10:$I$54</definedName>
    <definedName name="HAUTPOF">COTES!$S$10:$T$54</definedName>
    <definedName name="ht" localSheetId="2">COTES!$H$10:$I$29</definedName>
    <definedName name="_xlnm.Print_Titles" localSheetId="5">'PO-F'!$1:$9</definedName>
    <definedName name="_xlnm.Print_Titles" localSheetId="6">'PO-M'!$1:$9</definedName>
    <definedName name="lg">COTES!#REF!</definedName>
    <definedName name="LONG" localSheetId="2">COTES!#REF!</definedName>
    <definedName name="MB">COTES!$L$10:$M$54</definedName>
    <definedName name="MBPOF">COTES!$W$10:$X$54</definedName>
    <definedName name="pds">COTES!#REF!</definedName>
    <definedName name="PENT">COTES!$J$10:$K$54</definedName>
    <definedName name="PENTPOF">COTES!$U$10:$V$54</definedName>
    <definedName name="POIDS" localSheetId="2">COTES!#REF!</definedName>
    <definedName name="TRIPLE" localSheetId="2">COTES!$J$10:$K$29</definedName>
    <definedName name="VIT">COTES!$D$10:$E$54</definedName>
    <definedName name="VITPOF">COTES!$O$10:$P$54</definedName>
    <definedName name="VORT">COTES!$L$10:$M$29</definedName>
    <definedName name="_xlnm.Print_Area" localSheetId="2">COTES!$O$5:$X$54</definedName>
    <definedName name="_xlnm.Print_Area" localSheetId="1">'EX AEQUO '!$A$1:$G$21</definedName>
    <definedName name="_xlnm.Print_Area" localSheetId="0">Jury!$B$2:$D$28</definedName>
    <definedName name="_xlnm.Print_Area" localSheetId="5">'PO-F'!$A$1:$Q$9</definedName>
    <definedName name="_xlnm.Print_Area" localSheetId="6">'PO-M'!$A$1:$Q$23</definedName>
  </definedNames>
  <calcPr calcId="181029"/>
</workbook>
</file>

<file path=xl/calcChain.xml><?xml version="1.0" encoding="utf-8"?>
<calcChain xmlns="http://schemas.openxmlformats.org/spreadsheetml/2006/main">
  <c r="W22" i="29" l="1"/>
  <c r="V22" i="29"/>
  <c r="U22" i="29"/>
  <c r="T22" i="29"/>
  <c r="S22" i="29"/>
  <c r="N22" i="29"/>
  <c r="L22" i="29"/>
  <c r="F22" i="29"/>
  <c r="W30" i="29"/>
  <c r="V30" i="29"/>
  <c r="U30" i="29"/>
  <c r="T30" i="29"/>
  <c r="S30" i="29"/>
  <c r="N30" i="29"/>
  <c r="L30" i="29"/>
  <c r="H30" i="29"/>
  <c r="W26" i="29"/>
  <c r="V26" i="29"/>
  <c r="U26" i="29"/>
  <c r="T26" i="29"/>
  <c r="S26" i="29"/>
  <c r="N26" i="29"/>
  <c r="L26" i="29"/>
  <c r="H26" i="29"/>
  <c r="W29" i="29"/>
  <c r="V29" i="29"/>
  <c r="U29" i="29"/>
  <c r="T29" i="29"/>
  <c r="S29" i="29"/>
  <c r="N29" i="29"/>
  <c r="L29" i="29"/>
  <c r="F29" i="29"/>
  <c r="W21" i="29"/>
  <c r="V21" i="29"/>
  <c r="U21" i="29"/>
  <c r="T21" i="29"/>
  <c r="S21" i="29"/>
  <c r="N21" i="29"/>
  <c r="L21" i="29"/>
  <c r="H21" i="29"/>
  <c r="W32" i="29"/>
  <c r="V32" i="29"/>
  <c r="U32" i="29"/>
  <c r="T32" i="29"/>
  <c r="S32" i="29"/>
  <c r="N32" i="29"/>
  <c r="L32" i="29"/>
  <c r="F32" i="29"/>
  <c r="W36" i="29"/>
  <c r="V36" i="29"/>
  <c r="U36" i="29"/>
  <c r="T36" i="29"/>
  <c r="S36" i="29"/>
  <c r="N36" i="29"/>
  <c r="L36" i="29"/>
  <c r="F36" i="29"/>
  <c r="W15" i="29"/>
  <c r="V15" i="29"/>
  <c r="U15" i="29"/>
  <c r="T15" i="29"/>
  <c r="S15" i="29"/>
  <c r="N15" i="29"/>
  <c r="L15" i="29"/>
  <c r="H15" i="29"/>
  <c r="W18" i="29"/>
  <c r="V18" i="29"/>
  <c r="U18" i="29"/>
  <c r="T18" i="29"/>
  <c r="S18" i="29"/>
  <c r="N18" i="29"/>
  <c r="L18" i="29"/>
  <c r="H18" i="29"/>
  <c r="W24" i="29"/>
  <c r="V24" i="29"/>
  <c r="U24" i="29"/>
  <c r="T24" i="29"/>
  <c r="S24" i="29"/>
  <c r="N24" i="29"/>
  <c r="L24" i="29"/>
  <c r="H24" i="29"/>
  <c r="W12" i="29"/>
  <c r="V12" i="29"/>
  <c r="U12" i="29"/>
  <c r="T12" i="29"/>
  <c r="S12" i="29"/>
  <c r="N12" i="29"/>
  <c r="L12" i="29"/>
  <c r="H12" i="29"/>
  <c r="W19" i="29"/>
  <c r="V19" i="29"/>
  <c r="U19" i="29"/>
  <c r="T19" i="29"/>
  <c r="S19" i="29"/>
  <c r="N19" i="29"/>
  <c r="L19" i="29"/>
  <c r="F19" i="29"/>
  <c r="W45" i="29"/>
  <c r="V45" i="29"/>
  <c r="U45" i="29"/>
  <c r="T45" i="29"/>
  <c r="S45" i="29"/>
  <c r="N45" i="29"/>
  <c r="L45" i="29"/>
  <c r="F45" i="29"/>
  <c r="W31" i="29"/>
  <c r="V31" i="29"/>
  <c r="U31" i="29"/>
  <c r="T31" i="29"/>
  <c r="S31" i="29"/>
  <c r="N31" i="29"/>
  <c r="L31" i="29"/>
  <c r="H31" i="29"/>
  <c r="W47" i="29"/>
  <c r="V47" i="29"/>
  <c r="U47" i="29"/>
  <c r="T47" i="29"/>
  <c r="S47" i="29"/>
  <c r="N47" i="29"/>
  <c r="L47" i="29"/>
  <c r="F47" i="29"/>
  <c r="W44" i="29"/>
  <c r="V44" i="29"/>
  <c r="U44" i="29"/>
  <c r="T44" i="29"/>
  <c r="S44" i="29"/>
  <c r="N44" i="29"/>
  <c r="L44" i="29"/>
  <c r="F44" i="29"/>
  <c r="W11" i="29"/>
  <c r="V11" i="29"/>
  <c r="U11" i="29"/>
  <c r="T11" i="29"/>
  <c r="S11" i="29"/>
  <c r="N11" i="29"/>
  <c r="L11" i="29"/>
  <c r="H11" i="29"/>
  <c r="W34" i="29"/>
  <c r="V34" i="29"/>
  <c r="U34" i="29"/>
  <c r="T34" i="29"/>
  <c r="S34" i="29"/>
  <c r="N34" i="29"/>
  <c r="L34" i="29"/>
  <c r="H34" i="29"/>
  <c r="W38" i="29"/>
  <c r="V38" i="29"/>
  <c r="U38" i="29"/>
  <c r="T38" i="29"/>
  <c r="S38" i="29"/>
  <c r="N38" i="29"/>
  <c r="L38" i="29"/>
  <c r="H38" i="29"/>
  <c r="W49" i="29"/>
  <c r="V49" i="29"/>
  <c r="U49" i="29"/>
  <c r="T49" i="29"/>
  <c r="S49" i="29"/>
  <c r="N49" i="29"/>
  <c r="L49" i="29"/>
  <c r="H49" i="29"/>
  <c r="W40" i="29"/>
  <c r="V40" i="29"/>
  <c r="U40" i="29"/>
  <c r="T40" i="29"/>
  <c r="S40" i="29"/>
  <c r="N40" i="29"/>
  <c r="L40" i="29"/>
  <c r="F40" i="29"/>
  <c r="W17" i="29"/>
  <c r="V17" i="29"/>
  <c r="U17" i="29"/>
  <c r="T17" i="29"/>
  <c r="S17" i="29"/>
  <c r="N17" i="29"/>
  <c r="L17" i="29"/>
  <c r="H17" i="29"/>
  <c r="W20" i="29"/>
  <c r="V20" i="29"/>
  <c r="U20" i="29"/>
  <c r="T20" i="29"/>
  <c r="S20" i="29"/>
  <c r="N20" i="29"/>
  <c r="L20" i="29"/>
  <c r="H20" i="29"/>
  <c r="W27" i="29"/>
  <c r="V27" i="29"/>
  <c r="U27" i="29"/>
  <c r="T27" i="29"/>
  <c r="S27" i="29"/>
  <c r="N27" i="29"/>
  <c r="L27" i="29"/>
  <c r="H27" i="29"/>
  <c r="W33" i="29"/>
  <c r="V33" i="29"/>
  <c r="U33" i="29"/>
  <c r="T33" i="29"/>
  <c r="S33" i="29"/>
  <c r="N33" i="29"/>
  <c r="L33" i="29"/>
  <c r="H33" i="29"/>
  <c r="W48" i="29"/>
  <c r="V48" i="29"/>
  <c r="U48" i="29"/>
  <c r="T48" i="29"/>
  <c r="S48" i="29"/>
  <c r="N48" i="29"/>
  <c r="L48" i="29"/>
  <c r="W14" i="29"/>
  <c r="V14" i="29"/>
  <c r="U14" i="29"/>
  <c r="T14" i="29"/>
  <c r="S14" i="29"/>
  <c r="N14" i="29"/>
  <c r="L14" i="29"/>
  <c r="H14" i="29"/>
  <c r="W10" i="29"/>
  <c r="V10" i="29"/>
  <c r="U10" i="29"/>
  <c r="T10" i="29"/>
  <c r="S10" i="29"/>
  <c r="N10" i="29"/>
  <c r="L10" i="29"/>
  <c r="H10" i="29"/>
  <c r="W23" i="29"/>
  <c r="V23" i="29"/>
  <c r="U23" i="29"/>
  <c r="T23" i="29"/>
  <c r="S23" i="29"/>
  <c r="N23" i="29"/>
  <c r="L23" i="29"/>
  <c r="F23" i="29"/>
  <c r="W35" i="29"/>
  <c r="V35" i="29"/>
  <c r="U35" i="29"/>
  <c r="T35" i="29"/>
  <c r="S35" i="29"/>
  <c r="N35" i="29"/>
  <c r="L35" i="29"/>
  <c r="F35" i="29"/>
  <c r="W37" i="29"/>
  <c r="V37" i="29"/>
  <c r="U37" i="29"/>
  <c r="T37" i="29"/>
  <c r="S37" i="29"/>
  <c r="N37" i="29"/>
  <c r="L37" i="29"/>
  <c r="F37" i="29"/>
  <c r="W39" i="29"/>
  <c r="V39" i="29"/>
  <c r="U39" i="29"/>
  <c r="T39" i="29"/>
  <c r="S39" i="29"/>
  <c r="N39" i="29"/>
  <c r="L39" i="29"/>
  <c r="F39" i="29"/>
  <c r="W43" i="29"/>
  <c r="V43" i="29"/>
  <c r="U43" i="29"/>
  <c r="T43" i="29"/>
  <c r="S43" i="29"/>
  <c r="N43" i="29"/>
  <c r="L43" i="29"/>
  <c r="F43" i="29"/>
  <c r="W42" i="29"/>
  <c r="V42" i="29"/>
  <c r="U42" i="29"/>
  <c r="T42" i="29"/>
  <c r="S42" i="29"/>
  <c r="N42" i="29"/>
  <c r="L42" i="29"/>
  <c r="F42" i="29"/>
  <c r="W51" i="29"/>
  <c r="V51" i="29"/>
  <c r="U51" i="29"/>
  <c r="T51" i="29"/>
  <c r="S51" i="29"/>
  <c r="P51" i="29"/>
  <c r="W50" i="29"/>
  <c r="V50" i="29"/>
  <c r="U50" i="29"/>
  <c r="T50" i="29"/>
  <c r="S50" i="29"/>
  <c r="N50" i="29"/>
  <c r="L50" i="29"/>
  <c r="W25" i="29"/>
  <c r="V25" i="29"/>
  <c r="U25" i="29"/>
  <c r="T25" i="29"/>
  <c r="S25" i="29"/>
  <c r="N25" i="29"/>
  <c r="L25" i="29"/>
  <c r="H25" i="29"/>
  <c r="W46" i="29"/>
  <c r="V46" i="29"/>
  <c r="U46" i="29"/>
  <c r="T46" i="29"/>
  <c r="S46" i="29"/>
  <c r="N46" i="29"/>
  <c r="L46" i="29"/>
  <c r="F46" i="29"/>
  <c r="W28" i="29"/>
  <c r="V28" i="29"/>
  <c r="U28" i="29"/>
  <c r="T28" i="29"/>
  <c r="S28" i="29"/>
  <c r="N28" i="29"/>
  <c r="L28" i="29"/>
  <c r="F28" i="29"/>
  <c r="W13" i="29"/>
  <c r="V13" i="29"/>
  <c r="U13" i="29"/>
  <c r="T13" i="29"/>
  <c r="S13" i="29"/>
  <c r="N13" i="29"/>
  <c r="L13" i="29"/>
  <c r="H13" i="29"/>
  <c r="W41" i="29"/>
  <c r="V41" i="29"/>
  <c r="U41" i="29"/>
  <c r="T41" i="29"/>
  <c r="S41" i="29"/>
  <c r="N41" i="29"/>
  <c r="L41" i="29"/>
  <c r="F41" i="29"/>
  <c r="W16" i="29"/>
  <c r="V16" i="29"/>
  <c r="U16" i="29"/>
  <c r="T16" i="29"/>
  <c r="S16" i="29"/>
  <c r="N16" i="29"/>
  <c r="L16" i="29"/>
  <c r="F16" i="29"/>
  <c r="W20" i="28"/>
  <c r="V20" i="28"/>
  <c r="U20" i="28"/>
  <c r="T20" i="28"/>
  <c r="S20" i="28"/>
  <c r="N20" i="28"/>
  <c r="L20" i="28"/>
  <c r="H20" i="28"/>
  <c r="W24" i="28"/>
  <c r="V24" i="28"/>
  <c r="U24" i="28"/>
  <c r="T24" i="28"/>
  <c r="S24" i="28"/>
  <c r="N24" i="28"/>
  <c r="L24" i="28"/>
  <c r="H24" i="28"/>
  <c r="W14" i="28"/>
  <c r="V14" i="28"/>
  <c r="U14" i="28"/>
  <c r="T14" i="28"/>
  <c r="S14" i="28"/>
  <c r="N14" i="28"/>
  <c r="L14" i="28"/>
  <c r="F14" i="28"/>
  <c r="W11" i="28"/>
  <c r="V11" i="28"/>
  <c r="U11" i="28"/>
  <c r="T11" i="28"/>
  <c r="S11" i="28"/>
  <c r="N11" i="28"/>
  <c r="L11" i="28"/>
  <c r="F11" i="28"/>
  <c r="W36" i="28"/>
  <c r="V36" i="28"/>
  <c r="U36" i="28"/>
  <c r="T36" i="28"/>
  <c r="S36" i="28"/>
  <c r="N36" i="28"/>
  <c r="L36" i="28"/>
  <c r="F36" i="28"/>
  <c r="W26" i="28"/>
  <c r="V26" i="28"/>
  <c r="U26" i="28"/>
  <c r="T26" i="28"/>
  <c r="S26" i="28"/>
  <c r="N26" i="28"/>
  <c r="L26" i="28"/>
  <c r="F26" i="28"/>
  <c r="W12" i="28"/>
  <c r="V12" i="28"/>
  <c r="U12" i="28"/>
  <c r="T12" i="28"/>
  <c r="S12" i="28"/>
  <c r="N12" i="28"/>
  <c r="L12" i="28"/>
  <c r="H12" i="28"/>
  <c r="W17" i="28"/>
  <c r="V17" i="28"/>
  <c r="U17" i="28"/>
  <c r="T17" i="28"/>
  <c r="S17" i="28"/>
  <c r="N17" i="28"/>
  <c r="L17" i="28"/>
  <c r="F17" i="28"/>
  <c r="W13" i="28"/>
  <c r="V13" i="28"/>
  <c r="U13" i="28"/>
  <c r="T13" i="28"/>
  <c r="S13" i="28"/>
  <c r="N13" i="28"/>
  <c r="L13" i="28"/>
  <c r="F13" i="28"/>
  <c r="W28" i="28"/>
  <c r="V28" i="28"/>
  <c r="U28" i="28"/>
  <c r="T28" i="28"/>
  <c r="S28" i="28"/>
  <c r="N28" i="28"/>
  <c r="L28" i="28"/>
  <c r="F28" i="28"/>
  <c r="W29" i="28"/>
  <c r="V29" i="28"/>
  <c r="U29" i="28"/>
  <c r="T29" i="28"/>
  <c r="S29" i="28"/>
  <c r="N29" i="28"/>
  <c r="L29" i="28"/>
  <c r="H29" i="28"/>
  <c r="W23" i="28"/>
  <c r="V23" i="28"/>
  <c r="U23" i="28"/>
  <c r="T23" i="28"/>
  <c r="S23" i="28"/>
  <c r="N23" i="28"/>
  <c r="L23" i="28"/>
  <c r="H23" i="28"/>
  <c r="W35" i="28"/>
  <c r="V35" i="28"/>
  <c r="U35" i="28"/>
  <c r="T35" i="28"/>
  <c r="S35" i="28"/>
  <c r="N35" i="28"/>
  <c r="L35" i="28"/>
  <c r="F35" i="28"/>
  <c r="W10" i="28"/>
  <c r="V10" i="28"/>
  <c r="U10" i="28"/>
  <c r="T10" i="28"/>
  <c r="S10" i="28"/>
  <c r="N10" i="28"/>
  <c r="L10" i="28"/>
  <c r="F10" i="28"/>
  <c r="W31" i="28"/>
  <c r="V31" i="28"/>
  <c r="U31" i="28"/>
  <c r="T31" i="28"/>
  <c r="S31" i="28"/>
  <c r="N31" i="28"/>
  <c r="L31" i="28"/>
  <c r="F31" i="28"/>
  <c r="W33" i="28"/>
  <c r="V33" i="28"/>
  <c r="U33" i="28"/>
  <c r="T33" i="28"/>
  <c r="S33" i="28"/>
  <c r="N33" i="28"/>
  <c r="L33" i="28"/>
  <c r="H33" i="28"/>
  <c r="W25" i="28"/>
  <c r="V25" i="28"/>
  <c r="U25" i="28"/>
  <c r="T25" i="28"/>
  <c r="S25" i="28"/>
  <c r="N25" i="28"/>
  <c r="L25" i="28"/>
  <c r="H25" i="28"/>
  <c r="W27" i="28"/>
  <c r="V27" i="28"/>
  <c r="U27" i="28"/>
  <c r="T27" i="28"/>
  <c r="S27" i="28"/>
  <c r="N27" i="28"/>
  <c r="L27" i="28"/>
  <c r="H27" i="28"/>
  <c r="W16" i="28"/>
  <c r="V16" i="28"/>
  <c r="U16" i="28"/>
  <c r="T16" i="28"/>
  <c r="S16" i="28"/>
  <c r="N16" i="28"/>
  <c r="L16" i="28"/>
  <c r="H16" i="28"/>
  <c r="W15" i="28"/>
  <c r="V15" i="28"/>
  <c r="U15" i="28"/>
  <c r="T15" i="28"/>
  <c r="S15" i="28"/>
  <c r="N15" i="28"/>
  <c r="L15" i="28"/>
  <c r="H15" i="28"/>
  <c r="W21" i="28"/>
  <c r="V21" i="28"/>
  <c r="U21" i="28"/>
  <c r="T21" i="28"/>
  <c r="S21" i="28"/>
  <c r="N21" i="28"/>
  <c r="L21" i="28"/>
  <c r="F21" i="28"/>
  <c r="W19" i="28"/>
  <c r="V19" i="28"/>
  <c r="U19" i="28"/>
  <c r="T19" i="28"/>
  <c r="S19" i="28"/>
  <c r="N19" i="28"/>
  <c r="L19" i="28"/>
  <c r="F19" i="28"/>
  <c r="W22" i="28"/>
  <c r="V22" i="28"/>
  <c r="U22" i="28"/>
  <c r="T22" i="28"/>
  <c r="S22" i="28"/>
  <c r="N22" i="28"/>
  <c r="L22" i="28"/>
  <c r="H22" i="28"/>
  <c r="W37" i="28"/>
  <c r="V37" i="28"/>
  <c r="U37" i="28"/>
  <c r="T37" i="28"/>
  <c r="S37" i="28"/>
  <c r="N37" i="28"/>
  <c r="L37" i="28"/>
  <c r="F37" i="28"/>
  <c r="W18" i="28"/>
  <c r="V18" i="28"/>
  <c r="U18" i="28"/>
  <c r="T18" i="28"/>
  <c r="S18" i="28"/>
  <c r="N18" i="28"/>
  <c r="L18" i="28"/>
  <c r="F18" i="28"/>
  <c r="W34" i="28"/>
  <c r="V34" i="28"/>
  <c r="U34" i="28"/>
  <c r="T34" i="28"/>
  <c r="S34" i="28"/>
  <c r="N34" i="28"/>
  <c r="L34" i="28"/>
  <c r="H34" i="28"/>
  <c r="W30" i="28"/>
  <c r="V30" i="28"/>
  <c r="U30" i="28"/>
  <c r="T30" i="28"/>
  <c r="S30" i="28"/>
  <c r="N30" i="28"/>
  <c r="L30" i="28"/>
  <c r="F30" i="28"/>
  <c r="W32" i="28"/>
  <c r="V32" i="28"/>
  <c r="U32" i="28"/>
  <c r="T32" i="28"/>
  <c r="S32" i="28"/>
  <c r="N32" i="28"/>
  <c r="L32" i="28"/>
  <c r="F32" i="28"/>
  <c r="E20" i="24"/>
  <c r="F20" i="24"/>
  <c r="G20" i="24"/>
  <c r="D20" i="24"/>
  <c r="H13" i="24"/>
  <c r="E10" i="24"/>
  <c r="F10" i="24"/>
  <c r="G10" i="24"/>
  <c r="D10" i="24"/>
  <c r="H3" i="24"/>
  <c r="P21" i="29" l="1"/>
  <c r="P22" i="29"/>
  <c r="P13" i="28"/>
  <c r="P47" i="29"/>
  <c r="P10" i="29"/>
  <c r="P33" i="29"/>
  <c r="P20" i="29"/>
  <c r="P49" i="29"/>
  <c r="P38" i="29"/>
  <c r="P12" i="29"/>
  <c r="P36" i="29"/>
  <c r="P32" i="29"/>
  <c r="P29" i="29"/>
  <c r="P46" i="29"/>
  <c r="P43" i="29"/>
  <c r="P39" i="29"/>
  <c r="P18" i="29"/>
  <c r="P13" i="29"/>
  <c r="P28" i="29"/>
  <c r="P25" i="29"/>
  <c r="P50" i="29"/>
  <c r="P14" i="29"/>
  <c r="P48" i="29"/>
  <c r="P27" i="29"/>
  <c r="P17" i="29"/>
  <c r="P45" i="29"/>
  <c r="P24" i="29"/>
  <c r="P15" i="29"/>
  <c r="P41" i="29"/>
  <c r="P42" i="29"/>
  <c r="P37" i="29"/>
  <c r="P23" i="29"/>
  <c r="P40" i="29"/>
  <c r="P34" i="29"/>
  <c r="P44" i="29"/>
  <c r="P16" i="29"/>
  <c r="P35" i="29"/>
  <c r="P11" i="29"/>
  <c r="P19" i="29"/>
  <c r="P30" i="29"/>
  <c r="P30" i="28"/>
  <c r="P18" i="28"/>
  <c r="P17" i="28"/>
  <c r="P36" i="28"/>
  <c r="P22" i="28"/>
  <c r="P19" i="28"/>
  <c r="P21" i="28"/>
  <c r="P20" i="28"/>
  <c r="P31" i="28"/>
  <c r="P10" i="28"/>
  <c r="P35" i="28"/>
  <c r="P31" i="29"/>
  <c r="P26" i="29"/>
  <c r="P16" i="28"/>
  <c r="P32" i="28"/>
  <c r="P27" i="28"/>
  <c r="P29" i="28"/>
  <c r="P28" i="28"/>
  <c r="P11" i="28"/>
  <c r="P12" i="28"/>
  <c r="P26" i="28"/>
  <c r="P37" i="28"/>
  <c r="P34" i="28"/>
  <c r="P15" i="28"/>
  <c r="P25" i="28"/>
  <c r="P33" i="28"/>
  <c r="P23" i="28"/>
  <c r="P14" i="28"/>
  <c r="P24" i="28"/>
  <c r="H8" i="24" l="1"/>
  <c r="H18" i="24" l="1"/>
  <c r="W24" i="4" l="1"/>
  <c r="V24" i="4"/>
  <c r="U24" i="4"/>
  <c r="T24" i="4"/>
  <c r="S24" i="4"/>
  <c r="N24" i="4"/>
  <c r="L24" i="4"/>
  <c r="H24" i="4"/>
  <c r="W44" i="4"/>
  <c r="V44" i="4"/>
  <c r="U44" i="4"/>
  <c r="T44" i="4"/>
  <c r="S44" i="4"/>
  <c r="N44" i="4"/>
  <c r="L44" i="4"/>
  <c r="F44" i="4"/>
  <c r="W43" i="4"/>
  <c r="V43" i="4"/>
  <c r="U43" i="4"/>
  <c r="T43" i="4"/>
  <c r="S43" i="4"/>
  <c r="N43" i="4"/>
  <c r="L43" i="4"/>
  <c r="F43" i="4"/>
  <c r="W35" i="4"/>
  <c r="V35" i="4"/>
  <c r="U35" i="4"/>
  <c r="T35" i="4"/>
  <c r="S35" i="4"/>
  <c r="N35" i="4"/>
  <c r="L35" i="4"/>
  <c r="H35" i="4"/>
  <c r="P43" i="4" l="1"/>
  <c r="P24" i="4"/>
  <c r="P35" i="4"/>
  <c r="P44" i="4"/>
  <c r="H18" i="4" l="1"/>
  <c r="L18" i="4"/>
  <c r="N18" i="4"/>
  <c r="S18" i="4"/>
  <c r="T18" i="4"/>
  <c r="U18" i="4"/>
  <c r="V18" i="4"/>
  <c r="W18" i="4"/>
  <c r="F26" i="4"/>
  <c r="L26" i="4"/>
  <c r="N26" i="4"/>
  <c r="S26" i="4"/>
  <c r="T26" i="4"/>
  <c r="U26" i="4"/>
  <c r="V26" i="4"/>
  <c r="W26" i="4"/>
  <c r="H42" i="4"/>
  <c r="L42" i="4"/>
  <c r="N42" i="4"/>
  <c r="S42" i="4"/>
  <c r="T42" i="4"/>
  <c r="U42" i="4"/>
  <c r="V42" i="4"/>
  <c r="W42" i="4"/>
  <c r="F30" i="4"/>
  <c r="L30" i="4"/>
  <c r="N30" i="4"/>
  <c r="S30" i="4"/>
  <c r="T30" i="4"/>
  <c r="U30" i="4"/>
  <c r="V30" i="4"/>
  <c r="W30" i="4"/>
  <c r="L21" i="4"/>
  <c r="L22" i="4"/>
  <c r="L14" i="4"/>
  <c r="L15" i="4"/>
  <c r="L34" i="4"/>
  <c r="L33" i="4"/>
  <c r="L37" i="4"/>
  <c r="L40" i="4"/>
  <c r="L20" i="4"/>
  <c r="L36" i="4"/>
  <c r="L32" i="4"/>
  <c r="L10" i="4"/>
  <c r="L29" i="4"/>
  <c r="L25" i="4"/>
  <c r="L12" i="4"/>
  <c r="L27" i="4"/>
  <c r="L17" i="4"/>
  <c r="L16" i="4"/>
  <c r="L19" i="4"/>
  <c r="L28" i="4"/>
  <c r="L11" i="4"/>
  <c r="L41" i="4"/>
  <c r="L13" i="4"/>
  <c r="L38" i="4"/>
  <c r="L23" i="4"/>
  <c r="L31" i="4"/>
  <c r="L39" i="4"/>
  <c r="L41" i="21"/>
  <c r="L35" i="21"/>
  <c r="L31" i="21"/>
  <c r="L30" i="21"/>
  <c r="L38" i="21"/>
  <c r="L42" i="21"/>
  <c r="L28" i="21"/>
  <c r="L37" i="21"/>
  <c r="L21" i="21"/>
  <c r="L15" i="21"/>
  <c r="L40" i="21"/>
  <c r="L24" i="21"/>
  <c r="L11" i="21"/>
  <c r="L10" i="21"/>
  <c r="L25" i="21"/>
  <c r="L18" i="21"/>
  <c r="L16" i="21"/>
  <c r="L32" i="21"/>
  <c r="L13" i="21"/>
  <c r="L17" i="21"/>
  <c r="L22" i="21"/>
  <c r="L39" i="21"/>
  <c r="L14" i="21"/>
  <c r="L26" i="21"/>
  <c r="L29" i="21"/>
  <c r="L34" i="21"/>
  <c r="L12" i="21"/>
  <c r="L23" i="21"/>
  <c r="L36" i="21"/>
  <c r="L27" i="21"/>
  <c r="L19" i="21"/>
  <c r="L20" i="21"/>
  <c r="L33" i="21"/>
  <c r="S21" i="4"/>
  <c r="T21" i="4"/>
  <c r="U21" i="4"/>
  <c r="V21" i="4"/>
  <c r="W21" i="4"/>
  <c r="S22" i="4"/>
  <c r="T22" i="4"/>
  <c r="U22" i="4"/>
  <c r="V22" i="4"/>
  <c r="W22" i="4"/>
  <c r="S14" i="4"/>
  <c r="T14" i="4"/>
  <c r="U14" i="4"/>
  <c r="V14" i="4"/>
  <c r="W14" i="4"/>
  <c r="S15" i="4"/>
  <c r="T15" i="4"/>
  <c r="U15" i="4"/>
  <c r="V15" i="4"/>
  <c r="W15" i="4"/>
  <c r="S34" i="4"/>
  <c r="T34" i="4"/>
  <c r="U34" i="4"/>
  <c r="V34" i="4"/>
  <c r="W34" i="4"/>
  <c r="S33" i="4"/>
  <c r="T33" i="4"/>
  <c r="U33" i="4"/>
  <c r="V33" i="4"/>
  <c r="W33" i="4"/>
  <c r="S37" i="4"/>
  <c r="T37" i="4"/>
  <c r="U37" i="4"/>
  <c r="V37" i="4"/>
  <c r="W37" i="4"/>
  <c r="S40" i="4"/>
  <c r="T40" i="4"/>
  <c r="U40" i="4"/>
  <c r="V40" i="4"/>
  <c r="W40" i="4"/>
  <c r="S20" i="4"/>
  <c r="T20" i="4"/>
  <c r="U20" i="4"/>
  <c r="V20" i="4"/>
  <c r="W20" i="4"/>
  <c r="S36" i="4"/>
  <c r="T36" i="4"/>
  <c r="U36" i="4"/>
  <c r="V36" i="4"/>
  <c r="W36" i="4"/>
  <c r="S32" i="4"/>
  <c r="T32" i="4"/>
  <c r="U32" i="4"/>
  <c r="V32" i="4"/>
  <c r="W32" i="4"/>
  <c r="S10" i="4"/>
  <c r="T10" i="4"/>
  <c r="U10" i="4"/>
  <c r="V10" i="4"/>
  <c r="W10" i="4"/>
  <c r="S29" i="4"/>
  <c r="T29" i="4"/>
  <c r="U29" i="4"/>
  <c r="V29" i="4"/>
  <c r="W29" i="4"/>
  <c r="S25" i="4"/>
  <c r="T25" i="4"/>
  <c r="U25" i="4"/>
  <c r="V25" i="4"/>
  <c r="W25" i="4"/>
  <c r="S12" i="4"/>
  <c r="T12" i="4"/>
  <c r="U12" i="4"/>
  <c r="V12" i="4"/>
  <c r="W12" i="4"/>
  <c r="S27" i="4"/>
  <c r="T27" i="4"/>
  <c r="U27" i="4"/>
  <c r="V27" i="4"/>
  <c r="W27" i="4"/>
  <c r="S17" i="4"/>
  <c r="T17" i="4"/>
  <c r="U17" i="4"/>
  <c r="V17" i="4"/>
  <c r="W17" i="4"/>
  <c r="S16" i="4"/>
  <c r="T16" i="4"/>
  <c r="U16" i="4"/>
  <c r="V16" i="4"/>
  <c r="W16" i="4"/>
  <c r="S19" i="4"/>
  <c r="T19" i="4"/>
  <c r="U19" i="4"/>
  <c r="V19" i="4"/>
  <c r="W19" i="4"/>
  <c r="S28" i="4"/>
  <c r="T28" i="4"/>
  <c r="U28" i="4"/>
  <c r="V28" i="4"/>
  <c r="W28" i="4"/>
  <c r="S11" i="4"/>
  <c r="T11" i="4"/>
  <c r="U11" i="4"/>
  <c r="V11" i="4"/>
  <c r="W11" i="4"/>
  <c r="S41" i="4"/>
  <c r="T41" i="4"/>
  <c r="U41" i="4"/>
  <c r="V41" i="4"/>
  <c r="W41" i="4"/>
  <c r="S13" i="4"/>
  <c r="T13" i="4"/>
  <c r="U13" i="4"/>
  <c r="V13" i="4"/>
  <c r="W13" i="4"/>
  <c r="S38" i="4"/>
  <c r="T38" i="4"/>
  <c r="U38" i="4"/>
  <c r="V38" i="4"/>
  <c r="W38" i="4"/>
  <c r="S23" i="4"/>
  <c r="T23" i="4"/>
  <c r="U23" i="4"/>
  <c r="V23" i="4"/>
  <c r="W23" i="4"/>
  <c r="S31" i="4"/>
  <c r="T31" i="4"/>
  <c r="U31" i="4"/>
  <c r="V31" i="4"/>
  <c r="W31" i="4"/>
  <c r="S39" i="4"/>
  <c r="T39" i="4"/>
  <c r="U39" i="4"/>
  <c r="V39" i="4"/>
  <c r="W39" i="4"/>
  <c r="S41" i="21"/>
  <c r="T41" i="21"/>
  <c r="U41" i="21"/>
  <c r="V41" i="21"/>
  <c r="W41" i="21"/>
  <c r="S35" i="21"/>
  <c r="T35" i="21"/>
  <c r="U35" i="21"/>
  <c r="V35" i="21"/>
  <c r="W35" i="21"/>
  <c r="S31" i="21"/>
  <c r="T31" i="21"/>
  <c r="U31" i="21"/>
  <c r="V31" i="21"/>
  <c r="W31" i="21"/>
  <c r="S30" i="21"/>
  <c r="T30" i="21"/>
  <c r="U30" i="21"/>
  <c r="V30" i="21"/>
  <c r="W30" i="21"/>
  <c r="S38" i="21"/>
  <c r="T38" i="21"/>
  <c r="U38" i="21"/>
  <c r="V38" i="21"/>
  <c r="W38" i="21"/>
  <c r="S42" i="21"/>
  <c r="T42" i="21"/>
  <c r="U42" i="21"/>
  <c r="V42" i="21"/>
  <c r="W42" i="21"/>
  <c r="S28" i="21"/>
  <c r="T28" i="21"/>
  <c r="U28" i="21"/>
  <c r="V28" i="21"/>
  <c r="W28" i="21"/>
  <c r="S37" i="21"/>
  <c r="T37" i="21"/>
  <c r="U37" i="21"/>
  <c r="V37" i="21"/>
  <c r="W37" i="21"/>
  <c r="S21" i="21"/>
  <c r="T21" i="21"/>
  <c r="U21" i="21"/>
  <c r="V21" i="21"/>
  <c r="W21" i="21"/>
  <c r="S15" i="21"/>
  <c r="T15" i="21"/>
  <c r="U15" i="21"/>
  <c r="V15" i="21"/>
  <c r="W15" i="21"/>
  <c r="S40" i="21"/>
  <c r="T40" i="21"/>
  <c r="U40" i="21"/>
  <c r="V40" i="21"/>
  <c r="W40" i="21"/>
  <c r="S24" i="21"/>
  <c r="T24" i="21"/>
  <c r="U24" i="21"/>
  <c r="V24" i="21"/>
  <c r="W24" i="21"/>
  <c r="S11" i="21"/>
  <c r="T11" i="21"/>
  <c r="U11" i="21"/>
  <c r="V11" i="21"/>
  <c r="W11" i="21"/>
  <c r="S10" i="21"/>
  <c r="T10" i="21"/>
  <c r="U10" i="21"/>
  <c r="V10" i="21"/>
  <c r="W10" i="21"/>
  <c r="S25" i="21"/>
  <c r="T25" i="21"/>
  <c r="U25" i="21"/>
  <c r="V25" i="21"/>
  <c r="W25" i="21"/>
  <c r="S18" i="21"/>
  <c r="T18" i="21"/>
  <c r="U18" i="21"/>
  <c r="V18" i="21"/>
  <c r="W18" i="21"/>
  <c r="S16" i="21"/>
  <c r="T16" i="21"/>
  <c r="U16" i="21"/>
  <c r="V16" i="21"/>
  <c r="W16" i="21"/>
  <c r="S32" i="21"/>
  <c r="T32" i="21"/>
  <c r="U32" i="21"/>
  <c r="V32" i="21"/>
  <c r="W32" i="21"/>
  <c r="S13" i="21"/>
  <c r="T13" i="21"/>
  <c r="U13" i="21"/>
  <c r="V13" i="21"/>
  <c r="W13" i="21"/>
  <c r="S17" i="21"/>
  <c r="T17" i="21"/>
  <c r="U17" i="21"/>
  <c r="V17" i="21"/>
  <c r="W17" i="21"/>
  <c r="S22" i="21"/>
  <c r="T22" i="21"/>
  <c r="U22" i="21"/>
  <c r="V22" i="21"/>
  <c r="W22" i="21"/>
  <c r="S39" i="21"/>
  <c r="T39" i="21"/>
  <c r="U39" i="21"/>
  <c r="V39" i="21"/>
  <c r="W39" i="21"/>
  <c r="S14" i="21"/>
  <c r="T14" i="21"/>
  <c r="U14" i="21"/>
  <c r="V14" i="21"/>
  <c r="W14" i="21"/>
  <c r="S26" i="21"/>
  <c r="T26" i="21"/>
  <c r="U26" i="21"/>
  <c r="V26" i="21"/>
  <c r="W26" i="21"/>
  <c r="S29" i="21"/>
  <c r="T29" i="21"/>
  <c r="U29" i="21"/>
  <c r="V29" i="21"/>
  <c r="W29" i="21"/>
  <c r="S34" i="21"/>
  <c r="T34" i="21"/>
  <c r="U34" i="21"/>
  <c r="V34" i="21"/>
  <c r="W34" i="21"/>
  <c r="S12" i="21"/>
  <c r="T12" i="21"/>
  <c r="U12" i="21"/>
  <c r="V12" i="21"/>
  <c r="W12" i="21"/>
  <c r="S23" i="21"/>
  <c r="T23" i="21"/>
  <c r="U23" i="21"/>
  <c r="V23" i="21"/>
  <c r="W23" i="21"/>
  <c r="S36" i="21"/>
  <c r="T36" i="21"/>
  <c r="U36" i="21"/>
  <c r="V36" i="21"/>
  <c r="W36" i="21"/>
  <c r="S27" i="21"/>
  <c r="T27" i="21"/>
  <c r="U27" i="21"/>
  <c r="V27" i="21"/>
  <c r="W27" i="21"/>
  <c r="S19" i="21"/>
  <c r="T19" i="21"/>
  <c r="U19" i="21"/>
  <c r="V19" i="21"/>
  <c r="W19" i="21"/>
  <c r="S20" i="21"/>
  <c r="T20" i="21"/>
  <c r="U20" i="21"/>
  <c r="V20" i="21"/>
  <c r="W20" i="21"/>
  <c r="S33" i="21"/>
  <c r="T33" i="21"/>
  <c r="U33" i="21"/>
  <c r="V33" i="21"/>
  <c r="W33" i="21"/>
  <c r="F31" i="4"/>
  <c r="N31" i="4"/>
  <c r="F39" i="4"/>
  <c r="N39" i="4"/>
  <c r="N33" i="21"/>
  <c r="H33" i="21"/>
  <c r="N23" i="21"/>
  <c r="H23" i="21"/>
  <c r="N20" i="21"/>
  <c r="H20" i="21"/>
  <c r="N19" i="21"/>
  <c r="F19" i="21"/>
  <c r="N27" i="21"/>
  <c r="F27" i="21"/>
  <c r="N36" i="21"/>
  <c r="F36" i="21"/>
  <c r="N38" i="4"/>
  <c r="F38" i="4"/>
  <c r="N23" i="4"/>
  <c r="F23" i="4"/>
  <c r="N13" i="4"/>
  <c r="H13" i="4"/>
  <c r="N41" i="4"/>
  <c r="H41" i="4"/>
  <c r="N11" i="4"/>
  <c r="H11" i="4"/>
  <c r="N28" i="4"/>
  <c r="F28" i="4"/>
  <c r="N19" i="4"/>
  <c r="H19" i="4"/>
  <c r="N16" i="4"/>
  <c r="H16" i="4"/>
  <c r="N40" i="4"/>
  <c r="F40" i="4"/>
  <c r="N37" i="4"/>
  <c r="H37" i="4"/>
  <c r="N33" i="4"/>
  <c r="F33" i="4"/>
  <c r="N34" i="4"/>
  <c r="H34" i="4"/>
  <c r="N15" i="4"/>
  <c r="H15" i="4"/>
  <c r="N14" i="4"/>
  <c r="F14" i="4"/>
  <c r="N22" i="4"/>
  <c r="F22" i="4"/>
  <c r="N21" i="4"/>
  <c r="F21" i="4"/>
  <c r="N12" i="21"/>
  <c r="F12" i="21"/>
  <c r="N34" i="21"/>
  <c r="F34" i="21"/>
  <c r="N29" i="21"/>
  <c r="H29" i="21"/>
  <c r="N26" i="21"/>
  <c r="F26" i="21"/>
  <c r="N14" i="21"/>
  <c r="H14" i="21"/>
  <c r="N39" i="21"/>
  <c r="F39" i="21"/>
  <c r="N22" i="21"/>
  <c r="F22" i="21"/>
  <c r="N17" i="21"/>
  <c r="H17" i="21"/>
  <c r="N13" i="21"/>
  <c r="H13" i="21"/>
  <c r="N21" i="21"/>
  <c r="H21" i="21"/>
  <c r="N37" i="21"/>
  <c r="F37" i="21"/>
  <c r="N28" i="21"/>
  <c r="F28" i="21"/>
  <c r="N42" i="21"/>
  <c r="F42" i="21"/>
  <c r="N38" i="21"/>
  <c r="H38" i="21"/>
  <c r="N30" i="21"/>
  <c r="H30" i="21"/>
  <c r="N31" i="21"/>
  <c r="H31" i="21"/>
  <c r="N35" i="21"/>
  <c r="H35" i="21"/>
  <c r="N41" i="21"/>
  <c r="H41" i="21"/>
  <c r="H20" i="4"/>
  <c r="N20" i="4"/>
  <c r="F36" i="4"/>
  <c r="N36" i="4"/>
  <c r="H32" i="4"/>
  <c r="N32" i="4"/>
  <c r="H10" i="4"/>
  <c r="N10" i="4"/>
  <c r="F29" i="4"/>
  <c r="N29" i="4"/>
  <c r="F25" i="4"/>
  <c r="N25" i="4"/>
  <c r="H12" i="4"/>
  <c r="N12" i="4"/>
  <c r="F27" i="4"/>
  <c r="N27" i="4"/>
  <c r="F17" i="4"/>
  <c r="N17" i="4"/>
  <c r="H15" i="21"/>
  <c r="N15" i="21"/>
  <c r="F40" i="21"/>
  <c r="N40" i="21"/>
  <c r="F24" i="21"/>
  <c r="N24" i="21"/>
  <c r="H11" i="21"/>
  <c r="N11" i="21"/>
  <c r="H10" i="21"/>
  <c r="N10" i="21"/>
  <c r="F25" i="21"/>
  <c r="N25" i="21"/>
  <c r="H18" i="21"/>
  <c r="N18" i="21"/>
  <c r="H16" i="21"/>
  <c r="N16" i="21"/>
  <c r="F32" i="21"/>
  <c r="N32" i="21"/>
  <c r="D28" i="24"/>
  <c r="E28" i="24"/>
  <c r="F28" i="24"/>
  <c r="G28" i="24"/>
  <c r="H27" i="24"/>
  <c r="H26" i="24"/>
  <c r="H25" i="24"/>
  <c r="H24" i="24"/>
  <c r="H23" i="24"/>
  <c r="H14" i="24"/>
  <c r="H15" i="24"/>
  <c r="H16" i="24"/>
  <c r="H17" i="24"/>
  <c r="H7" i="24"/>
  <c r="H6" i="24"/>
  <c r="H5" i="24"/>
  <c r="H4" i="24"/>
  <c r="P20" i="21" l="1"/>
  <c r="H20" i="24"/>
  <c r="H10" i="24"/>
  <c r="P22" i="21"/>
  <c r="P23" i="4"/>
  <c r="P18" i="4"/>
  <c r="P33" i="21"/>
  <c r="H28" i="24"/>
  <c r="P32" i="21"/>
  <c r="P18" i="21"/>
  <c r="P10" i="21"/>
  <c r="P24" i="21"/>
  <c r="P40" i="21"/>
  <c r="P39" i="21"/>
  <c r="P27" i="21"/>
  <c r="P36" i="4"/>
  <c r="P14" i="4"/>
  <c r="P15" i="4"/>
  <c r="P40" i="4"/>
  <c r="P16" i="4"/>
  <c r="P19" i="4"/>
  <c r="P11" i="4"/>
  <c r="P41" i="4"/>
  <c r="P31" i="4"/>
  <c r="P26" i="4"/>
  <c r="P42" i="21"/>
  <c r="P21" i="21"/>
  <c r="P23" i="21"/>
  <c r="P35" i="21"/>
  <c r="P31" i="21"/>
  <c r="P30" i="21"/>
  <c r="P28" i="21"/>
  <c r="P37" i="21"/>
  <c r="P14" i="21"/>
  <c r="P12" i="4"/>
  <c r="P33" i="4"/>
  <c r="P37" i="4"/>
  <c r="P28" i="4"/>
  <c r="P13" i="4"/>
  <c r="P39" i="4"/>
  <c r="P30" i="4"/>
  <c r="P42" i="4"/>
  <c r="P27" i="4"/>
  <c r="P25" i="4"/>
  <c r="P10" i="4"/>
  <c r="P21" i="4"/>
  <c r="P41" i="21"/>
  <c r="P15" i="21"/>
  <c r="P29" i="21"/>
  <c r="P34" i="21"/>
  <c r="P12" i="21"/>
  <c r="P25" i="21"/>
  <c r="P36" i="21"/>
  <c r="P11" i="21"/>
  <c r="P38" i="21"/>
  <c r="P13" i="21"/>
  <c r="P17" i="21"/>
  <c r="P26" i="21"/>
  <c r="P19" i="21"/>
  <c r="P16" i="21"/>
  <c r="P34" i="4"/>
  <c r="P29" i="4"/>
  <c r="P17" i="4"/>
  <c r="P20" i="4"/>
  <c r="P22" i="4"/>
  <c r="P38" i="4"/>
  <c r="P32" i="4"/>
</calcChain>
</file>

<file path=xl/sharedStrings.xml><?xml version="1.0" encoding="utf-8"?>
<sst xmlns="http://schemas.openxmlformats.org/spreadsheetml/2006/main" count="1394" uniqueCount="500">
  <si>
    <t>CHALLENGE SENARTAIS</t>
  </si>
  <si>
    <t>En cas d'égalité dans une catégorie</t>
  </si>
  <si>
    <t>(uniquement pour les podiums)</t>
  </si>
  <si>
    <t>les concurrents seront ainsi départagés</t>
  </si>
  <si>
    <t>TRIATHLON</t>
  </si>
  <si>
    <t>1°</t>
  </si>
  <si>
    <t>2° - si l'ex aequo subsiste</t>
  </si>
  <si>
    <t xml:space="preserve">ils sont déclarés </t>
  </si>
  <si>
    <t>ex aequo</t>
  </si>
  <si>
    <t>au meilleur total</t>
  </si>
  <si>
    <t>sur 3 épreuves</t>
  </si>
  <si>
    <t>Prénoms</t>
  </si>
  <si>
    <t>Clubs</t>
  </si>
  <si>
    <t>Licences</t>
  </si>
  <si>
    <t>30 M</t>
  </si>
  <si>
    <t>Pts</t>
  </si>
  <si>
    <t>30 H</t>
  </si>
  <si>
    <t>Haut.</t>
  </si>
  <si>
    <t>Penta</t>
  </si>
  <si>
    <t>Médec</t>
  </si>
  <si>
    <t>TOT</t>
  </si>
  <si>
    <t>cat</t>
  </si>
  <si>
    <t>Directeur de réunion</t>
  </si>
  <si>
    <t>Secrétariat</t>
  </si>
  <si>
    <t>Starter</t>
  </si>
  <si>
    <t>Juges arrivée</t>
  </si>
  <si>
    <t>FEMININES</t>
  </si>
  <si>
    <t>MASCULINS</t>
  </si>
  <si>
    <t>EAF</t>
  </si>
  <si>
    <t>Palmarès</t>
  </si>
  <si>
    <t>par catégories</t>
  </si>
  <si>
    <t>POUSSINS</t>
  </si>
  <si>
    <t>VITESSE</t>
  </si>
  <si>
    <t>HAIES</t>
  </si>
  <si>
    <t>POUSSINES</t>
  </si>
  <si>
    <t>ECOLE ATHLE</t>
  </si>
  <si>
    <t>COURSES</t>
  </si>
  <si>
    <t>CONCOURS</t>
  </si>
  <si>
    <t>haut</t>
  </si>
  <si>
    <t>penta</t>
  </si>
  <si>
    <t>vit
30</t>
  </si>
  <si>
    <t>pts</t>
  </si>
  <si>
    <t>haies
30</t>
  </si>
  <si>
    <t>médec.
ball</t>
  </si>
  <si>
    <t>vortex</t>
  </si>
  <si>
    <t>Pentabond 1</t>
  </si>
  <si>
    <t>Pentabond 2</t>
  </si>
  <si>
    <t>HAUTEUR</t>
  </si>
  <si>
    <t>PENTABOND</t>
  </si>
  <si>
    <t>MEDECINE BALL</t>
  </si>
  <si>
    <t>EAM</t>
  </si>
  <si>
    <t>POF</t>
  </si>
  <si>
    <t>POM</t>
  </si>
  <si>
    <t>TABLES LOGICA POM - septembre 2011</t>
  </si>
  <si>
    <t>TABLES LOGICA POF - septembre 2011</t>
  </si>
  <si>
    <t>EVEIL ATHLE</t>
  </si>
  <si>
    <t>FEMININS</t>
  </si>
  <si>
    <t>class</t>
  </si>
  <si>
    <t xml:space="preserve">POUSSINES </t>
  </si>
  <si>
    <t xml:space="preserve">POUSSINS </t>
  </si>
  <si>
    <t>Noms</t>
  </si>
  <si>
    <t>Les ex aequo ne sont pas départagés</t>
  </si>
  <si>
    <t>Hauteur</t>
  </si>
  <si>
    <t>Aide starter</t>
  </si>
  <si>
    <t>Chronomètreurs</t>
  </si>
  <si>
    <t xml:space="preserve"> </t>
  </si>
  <si>
    <t>Médecine-Ball 1</t>
  </si>
  <si>
    <t>Pentabond 3</t>
  </si>
  <si>
    <t>Médecine-Ball 2</t>
  </si>
  <si>
    <t>Médecine-Ball 3</t>
  </si>
  <si>
    <t>INSCRITS</t>
  </si>
  <si>
    <t>TOTAL</t>
  </si>
  <si>
    <t>PRESENTS</t>
  </si>
  <si>
    <t>EPREUVES</t>
  </si>
  <si>
    <t>vitesse</t>
  </si>
  <si>
    <t>haies</t>
  </si>
  <si>
    <t>hauteur</t>
  </si>
  <si>
    <t>pentabond</t>
  </si>
  <si>
    <t>médecine ball</t>
  </si>
  <si>
    <t>CLASSEMENT COURSES CONCOURS</t>
  </si>
  <si>
    <t>PODIUMS - EX AEQUO</t>
  </si>
  <si>
    <t>CLASSEMENT TRIATHLON</t>
  </si>
  <si>
    <t>*</t>
  </si>
  <si>
    <t>STEPHANE GOURDON</t>
  </si>
  <si>
    <t>JEAN-LUC SALIES</t>
  </si>
  <si>
    <t>organisé par S.S.A.</t>
  </si>
  <si>
    <t>Organisé par S.S.A.</t>
  </si>
  <si>
    <t>SSA</t>
  </si>
  <si>
    <t>Samedi 03 décembre 2016</t>
  </si>
  <si>
    <t>CLASSEMENTS</t>
  </si>
  <si>
    <t>Copier Valeurs sans lien colonne P</t>
  </si>
  <si>
    <t>CACV</t>
  </si>
  <si>
    <t>MCA</t>
  </si>
  <si>
    <t>SCB</t>
  </si>
  <si>
    <t>UMSPC</t>
  </si>
  <si>
    <t>Protocole</t>
  </si>
  <si>
    <t>Ingrid JUNG</t>
  </si>
  <si>
    <t>NL</t>
  </si>
  <si>
    <t>9ème Challenge du SIS</t>
  </si>
  <si>
    <t>CHALLENGE DU SIS</t>
  </si>
  <si>
    <t>AAC</t>
  </si>
  <si>
    <t> 2485148  </t>
  </si>
  <si>
    <t>BARTHELEMY BEAUJOUR </t>
  </si>
  <si>
    <t>THALYA </t>
  </si>
  <si>
    <t> 2384460  </t>
  </si>
  <si>
    <t>BEAUVILLARD </t>
  </si>
  <si>
    <t>ALYSSA </t>
  </si>
  <si>
    <t>ACHIBI</t>
  </si>
  <si>
    <t>MANAR</t>
  </si>
  <si>
    <t> 2381762  </t>
  </si>
  <si>
    <t>ANDOLO DINGOME </t>
  </si>
  <si>
    <t>BUTTERFLY-KAPUCINE </t>
  </si>
  <si>
    <t>BOULAY</t>
  </si>
  <si>
    <t>MARGAUX</t>
  </si>
  <si>
    <t>LADA</t>
  </si>
  <si>
    <t>AMANI</t>
  </si>
  <si>
    <t> 2415211  </t>
  </si>
  <si>
    <t>LEFEVRE-LAMAND </t>
  </si>
  <si>
    <t>CHLOE </t>
  </si>
  <si>
    <t> 2505692  </t>
  </si>
  <si>
    <t>REMIR </t>
  </si>
  <si>
    <t>ANAIS </t>
  </si>
  <si>
    <t> 2507472  </t>
  </si>
  <si>
    <t>SERRIN </t>
  </si>
  <si>
    <t>LOUISA </t>
  </si>
  <si>
    <t> 2481467  </t>
  </si>
  <si>
    <t>CIUDAD LOBATON </t>
  </si>
  <si>
    <t>KELYA </t>
  </si>
  <si>
    <t>MILA </t>
  </si>
  <si>
    <t> 2381441  </t>
  </si>
  <si>
    <t>GILLOT </t>
  </si>
  <si>
    <t>INES </t>
  </si>
  <si>
    <t> 2474680  </t>
  </si>
  <si>
    <t>ROUSSEL </t>
  </si>
  <si>
    <t>ELISE </t>
  </si>
  <si>
    <t> 2474782  </t>
  </si>
  <si>
    <t>WATSON </t>
  </si>
  <si>
    <t>LIYAH </t>
  </si>
  <si>
    <t> 2368346  </t>
  </si>
  <si>
    <t>BASTIAMPILLAI JAMES </t>
  </si>
  <si>
    <t> 2296651  </t>
  </si>
  <si>
    <t>BATALA BISSE </t>
  </si>
  <si>
    <t>ROXAN-DOROTHEE </t>
  </si>
  <si>
    <t> 2486910  </t>
  </si>
  <si>
    <t>BOUCHOLTZ </t>
  </si>
  <si>
    <t>LYNALIE </t>
  </si>
  <si>
    <t> 2368533  </t>
  </si>
  <si>
    <t>KHERFI </t>
  </si>
  <si>
    <t>MANEL </t>
  </si>
  <si>
    <t> 2465662  </t>
  </si>
  <si>
    <t>LAFOSSE </t>
  </si>
  <si>
    <t>EMELINE </t>
  </si>
  <si>
    <t> 2465636  </t>
  </si>
  <si>
    <t>LONGO </t>
  </si>
  <si>
    <t> 2366965  </t>
  </si>
  <si>
    <t>LOUIS-MARIE </t>
  </si>
  <si>
    <t>LEYANA </t>
  </si>
  <si>
    <t> 2462468  </t>
  </si>
  <si>
    <t>NDOUMBE NJOH </t>
  </si>
  <si>
    <t>AILANI </t>
  </si>
  <si>
    <t> 2368649  </t>
  </si>
  <si>
    <t>NZELOMONA </t>
  </si>
  <si>
    <t>ELISA </t>
  </si>
  <si>
    <t> 2466021  </t>
  </si>
  <si>
    <t>OEUNG </t>
  </si>
  <si>
    <t>AELIA </t>
  </si>
  <si>
    <t> 2454101  </t>
  </si>
  <si>
    <t>ROLLIER-MAYEN </t>
  </si>
  <si>
    <t>SIENNA </t>
  </si>
  <si>
    <t> 2368665  </t>
  </si>
  <si>
    <t>SIMON-CHOPARD </t>
  </si>
  <si>
    <t>INAYAH </t>
  </si>
  <si>
    <t> 2466027  </t>
  </si>
  <si>
    <t>TSHIMBALANGA </t>
  </si>
  <si>
    <t>HYND </t>
  </si>
  <si>
    <t> 2455377  </t>
  </si>
  <si>
    <t>VANGOUT </t>
  </si>
  <si>
    <t>KAYLIA </t>
  </si>
  <si>
    <t> 2477187  </t>
  </si>
  <si>
    <t>ZAIDI </t>
  </si>
  <si>
    <t>NOUR </t>
  </si>
  <si>
    <t> 2286865  </t>
  </si>
  <si>
    <t>ABRAMOFF </t>
  </si>
  <si>
    <t>SAMUEL </t>
  </si>
  <si>
    <t> 2438349  </t>
  </si>
  <si>
    <t>CORREIA </t>
  </si>
  <si>
    <t>TONY </t>
  </si>
  <si>
    <t> 2095777  </t>
  </si>
  <si>
    <t>MOSZYK KOWU </t>
  </si>
  <si>
    <t>TAOH </t>
  </si>
  <si>
    <t> 2415218  </t>
  </si>
  <si>
    <t>ACHIBI </t>
  </si>
  <si>
    <t>OMAR </t>
  </si>
  <si>
    <t> 2507467  </t>
  </si>
  <si>
    <t>CHEVALLIER </t>
  </si>
  <si>
    <t>ALAN </t>
  </si>
  <si>
    <t> 2381782  </t>
  </si>
  <si>
    <t>CIGOLINI </t>
  </si>
  <si>
    <t>MALO </t>
  </si>
  <si>
    <t> 2505693  </t>
  </si>
  <si>
    <t>DELTIN </t>
  </si>
  <si>
    <t>THEO </t>
  </si>
  <si>
    <t>DOHO</t>
  </si>
  <si>
    <t>NOE</t>
  </si>
  <si>
    <t>DUHAYON</t>
  </si>
  <si>
    <t>FLORIAN</t>
  </si>
  <si>
    <t> 2505691  </t>
  </si>
  <si>
    <t>GACON </t>
  </si>
  <si>
    <t>EDEN </t>
  </si>
  <si>
    <t> 2507477  </t>
  </si>
  <si>
    <t>GAUTREAU </t>
  </si>
  <si>
    <t>EVAN </t>
  </si>
  <si>
    <t> 2507470  </t>
  </si>
  <si>
    <t>HASSINI </t>
  </si>
  <si>
    <t>ADAM </t>
  </si>
  <si>
    <t> 2415209  </t>
  </si>
  <si>
    <t>LARGUECHE LE SAOUT </t>
  </si>
  <si>
    <t>ADEM </t>
  </si>
  <si>
    <t> 2303765  </t>
  </si>
  <si>
    <t>LY </t>
  </si>
  <si>
    <t>WASSIL-MOHAMMED </t>
  </si>
  <si>
    <t> 2436930  </t>
  </si>
  <si>
    <t>RAZAFINDRAMIANDRA </t>
  </si>
  <si>
    <t>RINDRA </t>
  </si>
  <si>
    <t> 2481497  </t>
  </si>
  <si>
    <t>AKOUALA DEROUET </t>
  </si>
  <si>
    <t>KEIRANH </t>
  </si>
  <si>
    <t>VICTOR </t>
  </si>
  <si>
    <t> 2099845  </t>
  </si>
  <si>
    <t>DUPENDANT </t>
  </si>
  <si>
    <t>MILES </t>
  </si>
  <si>
    <t> 2474690  </t>
  </si>
  <si>
    <t>GUILLARD </t>
  </si>
  <si>
    <t>ELRICK </t>
  </si>
  <si>
    <t> 2202559  </t>
  </si>
  <si>
    <t>PEDRONI </t>
  </si>
  <si>
    <t>MATTEO </t>
  </si>
  <si>
    <t> 2474776  </t>
  </si>
  <si>
    <t>SAHNOUNE </t>
  </si>
  <si>
    <t>ELWAN </t>
  </si>
  <si>
    <t> 2134396  </t>
  </si>
  <si>
    <t>VAQUIER </t>
  </si>
  <si>
    <t>THOMAS </t>
  </si>
  <si>
    <t> 2465654  </t>
  </si>
  <si>
    <t>ARAUJO ALVES </t>
  </si>
  <si>
    <t>MATEUS </t>
  </si>
  <si>
    <t> 2466004  </t>
  </si>
  <si>
    <t>KUPR </t>
  </si>
  <si>
    <t>GABIN </t>
  </si>
  <si>
    <t> 2465994  </t>
  </si>
  <si>
    <t>LABIB </t>
  </si>
  <si>
    <t>WASSIM </t>
  </si>
  <si>
    <t> 2465997  </t>
  </si>
  <si>
    <t>SALMANE </t>
  </si>
  <si>
    <t> 2368601  </t>
  </si>
  <si>
    <t>MADIANI MAKELA </t>
  </si>
  <si>
    <t>DOUJANE </t>
  </si>
  <si>
    <t> 2490694  </t>
  </si>
  <si>
    <t>MAGASSA </t>
  </si>
  <si>
    <t>BILAL </t>
  </si>
  <si>
    <t> 2454114  </t>
  </si>
  <si>
    <t>MAHLER </t>
  </si>
  <si>
    <t>ANATOLE </t>
  </si>
  <si>
    <t> 2369671  </t>
  </si>
  <si>
    <t>MELEDJEM </t>
  </si>
  <si>
    <t>ISAAK </t>
  </si>
  <si>
    <t> 2466042  </t>
  </si>
  <si>
    <t>NDAMBANI </t>
  </si>
  <si>
    <t>WESLEY </t>
  </si>
  <si>
    <t> 2487622  </t>
  </si>
  <si>
    <t>JOSUE </t>
  </si>
  <si>
    <t> 2369663  </t>
  </si>
  <si>
    <t>OUADJAOUT </t>
  </si>
  <si>
    <t>AMINE </t>
  </si>
  <si>
    <t> 2465988  </t>
  </si>
  <si>
    <t>SEIGNEUR </t>
  </si>
  <si>
    <t>LOUKA </t>
  </si>
  <si>
    <t> 2368668  </t>
  </si>
  <si>
    <t>SIRIEX </t>
  </si>
  <si>
    <t>KEO </t>
  </si>
  <si>
    <t> 2477120  </t>
  </si>
  <si>
    <t>VALENTIN SCHRUB </t>
  </si>
  <si>
    <t> 2368699  </t>
  </si>
  <si>
    <t>VYDELINGUM </t>
  </si>
  <si>
    <t>LIAM </t>
  </si>
  <si>
    <t> 2465627  </t>
  </si>
  <si>
    <t>YAFU </t>
  </si>
  <si>
    <t>AYANN </t>
  </si>
  <si>
    <t> 2491311  </t>
  </si>
  <si>
    <t>BELGHITH </t>
  </si>
  <si>
    <t>YANIS </t>
  </si>
  <si>
    <t> 2454576  </t>
  </si>
  <si>
    <t>LEAN </t>
  </si>
  <si>
    <t>ANDREWS </t>
  </si>
  <si>
    <t>MOZER</t>
  </si>
  <si>
    <t>LAOUNY</t>
  </si>
  <si>
    <t> 2491658  </t>
  </si>
  <si>
    <t>NASRALLAH </t>
  </si>
  <si>
    <t>ADIL </t>
  </si>
  <si>
    <t> 2461888  </t>
  </si>
  <si>
    <t>SAME </t>
  </si>
  <si>
    <t>Samedi 04 février 2023</t>
  </si>
  <si>
    <t>10ème Challenge du SIS - EA / PO - 04/02/23</t>
  </si>
  <si>
    <t> 2353312  </t>
  </si>
  <si>
    <t>EL MEKKI </t>
  </si>
  <si>
    <t>HANIFA </t>
  </si>
  <si>
    <t> 2353320  </t>
  </si>
  <si>
    <t>YNEYA </t>
  </si>
  <si>
    <t> 2498815  </t>
  </si>
  <si>
    <t>AIDOUDI </t>
  </si>
  <si>
    <t>SIRINE </t>
  </si>
  <si>
    <t> 2454501  </t>
  </si>
  <si>
    <t>BAZZAZI </t>
  </si>
  <si>
    <t>MELYNA </t>
  </si>
  <si>
    <t> 2493979  </t>
  </si>
  <si>
    <t>DIBA </t>
  </si>
  <si>
    <t>RAMATOULAYE </t>
  </si>
  <si>
    <t>IHSANE</t>
  </si>
  <si>
    <t> 2415202  </t>
  </si>
  <si>
    <t>ALI MAHAMOUD </t>
  </si>
  <si>
    <t>HICHMA </t>
  </si>
  <si>
    <t> 2505227  </t>
  </si>
  <si>
    <t>ALESSIA </t>
  </si>
  <si>
    <t>CONFESSON DALEMAGNE</t>
  </si>
  <si>
    <t>LIYA</t>
  </si>
  <si>
    <t> 2284461  </t>
  </si>
  <si>
    <t>LAMBERT </t>
  </si>
  <si>
    <t>LILIA </t>
  </si>
  <si>
    <t> 2111492  </t>
  </si>
  <si>
    <t>RESIN </t>
  </si>
  <si>
    <t>NAELYA </t>
  </si>
  <si>
    <t>ROUSSELET</t>
  </si>
  <si>
    <t>JADE </t>
  </si>
  <si>
    <t> 2465644  </t>
  </si>
  <si>
    <t>MARIANA </t>
  </si>
  <si>
    <t> 2108403  </t>
  </si>
  <si>
    <t>BARKI </t>
  </si>
  <si>
    <t> 2213567  </t>
  </si>
  <si>
    <t>BETOUBAM </t>
  </si>
  <si>
    <t>MAELY </t>
  </si>
  <si>
    <t> 2368421  </t>
  </si>
  <si>
    <t>CAPILLON </t>
  </si>
  <si>
    <t>NOLWENN </t>
  </si>
  <si>
    <t> 2455307  </t>
  </si>
  <si>
    <t>CERRISIER-FERREIRA </t>
  </si>
  <si>
    <t>EMMA </t>
  </si>
  <si>
    <t> 2303519  </t>
  </si>
  <si>
    <t>FAUCK </t>
  </si>
  <si>
    <t>ALICE </t>
  </si>
  <si>
    <t> 2374872  </t>
  </si>
  <si>
    <t>FORTUNE </t>
  </si>
  <si>
    <t> 2454110  </t>
  </si>
  <si>
    <t>GEORGES </t>
  </si>
  <si>
    <t>ALICIA </t>
  </si>
  <si>
    <t> 2469663  </t>
  </si>
  <si>
    <t>HOUBALLA </t>
  </si>
  <si>
    <t>INAYA </t>
  </si>
  <si>
    <t> 2176483  </t>
  </si>
  <si>
    <t>KANGULUNGU </t>
  </si>
  <si>
    <t>SHANA </t>
  </si>
  <si>
    <t> 2193926  </t>
  </si>
  <si>
    <t>KIMPESA </t>
  </si>
  <si>
    <t> 2216571  </t>
  </si>
  <si>
    <t>KOUAME </t>
  </si>
  <si>
    <t>API-NOA-STELLA </t>
  </si>
  <si>
    <t> 2356183  </t>
  </si>
  <si>
    <t>LEANE </t>
  </si>
  <si>
    <t> 2477174  </t>
  </si>
  <si>
    <t>MARCHANDET </t>
  </si>
  <si>
    <t>SARAH </t>
  </si>
  <si>
    <t> 2369377  </t>
  </si>
  <si>
    <t>NAJAH </t>
  </si>
  <si>
    <t>KARIMA </t>
  </si>
  <si>
    <t> 2481119  </t>
  </si>
  <si>
    <t>NZIGOU </t>
  </si>
  <si>
    <t>LOUNAH </t>
  </si>
  <si>
    <t> 2455362  </t>
  </si>
  <si>
    <t> 2291016  </t>
  </si>
  <si>
    <t>POSE </t>
  </si>
  <si>
    <t>MELYA </t>
  </si>
  <si>
    <t> 2457729  </t>
  </si>
  <si>
    <t>SOUIL </t>
  </si>
  <si>
    <t>CHARLOTTE </t>
  </si>
  <si>
    <t> 2356337  </t>
  </si>
  <si>
    <t>TURPIS </t>
  </si>
  <si>
    <t>ENORAH </t>
  </si>
  <si>
    <t> 2457698  </t>
  </si>
  <si>
    <t>URBAIN </t>
  </si>
  <si>
    <t>AMBRE </t>
  </si>
  <si>
    <t> 2230458  </t>
  </si>
  <si>
    <t>BEAURY </t>
  </si>
  <si>
    <t>JOAKIM </t>
  </si>
  <si>
    <t> 2294583  </t>
  </si>
  <si>
    <t>DEROIN SONGNE </t>
  </si>
  <si>
    <t>MAXENCE </t>
  </si>
  <si>
    <t> 2222353  </t>
  </si>
  <si>
    <t>LAVAUT </t>
  </si>
  <si>
    <t>ANTHONY </t>
  </si>
  <si>
    <t> 2015193  </t>
  </si>
  <si>
    <t>JOSHUA-KILLIAN </t>
  </si>
  <si>
    <t> 2381766  </t>
  </si>
  <si>
    <t>ETHANN-KHEOPS </t>
  </si>
  <si>
    <t>BABINDAMANA</t>
  </si>
  <si>
    <t>DJIBRIL</t>
  </si>
  <si>
    <t>ISMAEL</t>
  </si>
  <si>
    <t> 2384747  </t>
  </si>
  <si>
    <t>CHALGHOUM </t>
  </si>
  <si>
    <t>ADLANE </t>
  </si>
  <si>
    <t>DOHM</t>
  </si>
  <si>
    <t>GAETAN</t>
  </si>
  <si>
    <t> 2110796  </t>
  </si>
  <si>
    <t>MAS DAMBAX </t>
  </si>
  <si>
    <t>ELIOTT </t>
  </si>
  <si>
    <t> 2319572  </t>
  </si>
  <si>
    <t>VONGSAY </t>
  </si>
  <si>
    <t> 1910550  </t>
  </si>
  <si>
    <t>ARTHUR-XAVIER </t>
  </si>
  <si>
    <t> 1897000  </t>
  </si>
  <si>
    <t>JAMES </t>
  </si>
  <si>
    <t> 2048754  </t>
  </si>
  <si>
    <t>MAGIN </t>
  </si>
  <si>
    <t>NOLAN </t>
  </si>
  <si>
    <t> 2381473  </t>
  </si>
  <si>
    <t>VIEIRA </t>
  </si>
  <si>
    <t>WILLYAM </t>
  </si>
  <si>
    <t> 2466073  </t>
  </si>
  <si>
    <t>CAFFA MARTOT </t>
  </si>
  <si>
    <t>CAMERON </t>
  </si>
  <si>
    <t> 2469690  </t>
  </si>
  <si>
    <t>CARVALHO DIAS </t>
  </si>
  <si>
    <t>DIEGO </t>
  </si>
  <si>
    <t> 2290621  </t>
  </si>
  <si>
    <t>CISSAKO </t>
  </si>
  <si>
    <t>KALILOU </t>
  </si>
  <si>
    <t> 2356185  </t>
  </si>
  <si>
    <t>FIOLET </t>
  </si>
  <si>
    <t>SAWYER </t>
  </si>
  <si>
    <t> 1979248  </t>
  </si>
  <si>
    <t>FLORETTE </t>
  </si>
  <si>
    <t> 2213486  </t>
  </si>
  <si>
    <t>GONZALES SAGE </t>
  </si>
  <si>
    <t>HAYDEN </t>
  </si>
  <si>
    <t> 2369349  </t>
  </si>
  <si>
    <t>HOULEZ </t>
  </si>
  <si>
    <t>JOHAN </t>
  </si>
  <si>
    <t> 2368550  </t>
  </si>
  <si>
    <t>KUBIAK </t>
  </si>
  <si>
    <t>ARTHUR </t>
  </si>
  <si>
    <t> 2290926  </t>
  </si>
  <si>
    <t>MULLER </t>
  </si>
  <si>
    <t> 2487626  </t>
  </si>
  <si>
    <t>NATHAN </t>
  </si>
  <si>
    <t> 2291087  </t>
  </si>
  <si>
    <t>TARAUD </t>
  </si>
  <si>
    <t>NOE </t>
  </si>
  <si>
    <t> 2369361  </t>
  </si>
  <si>
    <t>TORCHET FERRARI </t>
  </si>
  <si>
    <t>KEYLAN </t>
  </si>
  <si>
    <t> 2401451  </t>
  </si>
  <si>
    <t>VITALIS </t>
  </si>
  <si>
    <t>LYVANN </t>
  </si>
  <si>
    <t> 2155724  </t>
  </si>
  <si>
    <t>AUDRAIN </t>
  </si>
  <si>
    <t>TOM </t>
  </si>
  <si>
    <t> 2288146  </t>
  </si>
  <si>
    <t>BENSEBAA </t>
  </si>
  <si>
    <t>IDRISS </t>
  </si>
  <si>
    <t> 2491648  </t>
  </si>
  <si>
    <t>DEHAUT </t>
  </si>
  <si>
    <t>NOAM </t>
  </si>
  <si>
    <t> 2461902  </t>
  </si>
  <si>
    <t>GANEM </t>
  </si>
  <si>
    <t>EVANN </t>
  </si>
  <si>
    <t> 2491309  </t>
  </si>
  <si>
    <t>HAMIDI </t>
  </si>
  <si>
    <t> 2501652  </t>
  </si>
  <si>
    <t>LEJEUNE </t>
  </si>
  <si>
    <t>CLEMENT </t>
  </si>
  <si>
    <t> 2490247  </t>
  </si>
  <si>
    <t>NEE </t>
  </si>
  <si>
    <t>OLIVIER </t>
  </si>
  <si>
    <t>TRIATHLON EA 2016</t>
  </si>
  <si>
    <t>Daniel DAO</t>
  </si>
  <si>
    <t>Maxime MASSA</t>
  </si>
  <si>
    <t>Bertrand CHASSIGNOLE</t>
  </si>
  <si>
    <t>Jean-Luc NARME</t>
  </si>
  <si>
    <t>Sabine KIMPESA</t>
  </si>
  <si>
    <t>SCBA</t>
  </si>
  <si>
    <t>T. AUDRAIN</t>
  </si>
  <si>
    <t>Eric AUDRAIN</t>
  </si>
  <si>
    <t>Elodie JEREMIE</t>
  </si>
  <si>
    <t>Hélène TARAUD</t>
  </si>
  <si>
    <t>Nelly CHEVALIER BAHIER</t>
  </si>
  <si>
    <t>Fatma Zahra JEBRY</t>
  </si>
  <si>
    <t>CHEVALIER</t>
  </si>
  <si>
    <t>Igor MOSZYK</t>
  </si>
  <si>
    <t>Laura VAQUIER</t>
  </si>
  <si>
    <t>Sophie VAQUIER</t>
  </si>
  <si>
    <t>Tilia MAHLER</t>
  </si>
  <si>
    <t>Mathias KANGULUNGU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</si>
</sst>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\ mmmm\ yyyy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sz val="12"/>
      <name val="Comic Sans MS"/>
      <family val="4"/>
    </font>
    <font>
      <b/>
      <sz val="12"/>
      <name val="Comic Sans MS"/>
      <family val="4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8"/>
      <name val="Tahoma"/>
      <family val="2"/>
    </font>
    <font>
      <b/>
      <i/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8"/>
      <color indexed="17"/>
      <name val="Tahoma"/>
      <family val="2"/>
    </font>
    <font>
      <b/>
      <sz val="18"/>
      <color indexed="17"/>
      <name val="Algerian"/>
      <family val="5"/>
    </font>
    <font>
      <b/>
      <sz val="16"/>
      <name val="Tahoma"/>
      <family val="2"/>
    </font>
    <font>
      <b/>
      <sz val="12"/>
      <name val="Tahoma"/>
      <family val="2"/>
    </font>
    <font>
      <sz val="8"/>
      <name val="Arial"/>
      <family val="2"/>
    </font>
    <font>
      <b/>
      <sz val="9"/>
      <name val="Tahoma"/>
      <family val="2"/>
    </font>
    <font>
      <b/>
      <sz val="12"/>
      <color indexed="10"/>
      <name val="Arial"/>
      <family val="2"/>
    </font>
    <font>
      <sz val="8"/>
      <color indexed="8"/>
      <name val="Comic Sans MS"/>
      <family val="4"/>
    </font>
    <font>
      <sz val="14"/>
      <color indexed="10"/>
      <name val="Comic Sans MS"/>
      <family val="4"/>
    </font>
    <font>
      <sz val="48"/>
      <name val="Arial"/>
      <family val="2"/>
    </font>
    <font>
      <sz val="72"/>
      <name val="Arial"/>
      <family val="2"/>
    </font>
    <font>
      <sz val="22"/>
      <name val="Comic Sans MS"/>
      <family val="4"/>
    </font>
    <font>
      <sz val="22"/>
      <name val="Arial"/>
      <family val="2"/>
    </font>
    <font>
      <sz val="8"/>
      <name val="Comic Sans MS"/>
      <family val="4"/>
    </font>
    <font>
      <b/>
      <i/>
      <sz val="9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8.0500000000000007"/>
      <color indexed="8"/>
      <name val="Comic Sans MS"/>
      <family val="4"/>
    </font>
    <font>
      <sz val="18"/>
      <name val="Tahoma"/>
      <family val="2"/>
    </font>
    <font>
      <sz val="16"/>
      <name val="Tahoma"/>
      <family val="2"/>
    </font>
    <font>
      <b/>
      <u/>
      <sz val="12"/>
      <name val="Comic Sans MS"/>
      <family val="4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ahoma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31"/>
      </patternFill>
    </fill>
    <fill>
      <patternFill patternType="gray0625">
        <bgColor indexed="26"/>
      </patternFill>
    </fill>
    <fill>
      <patternFill patternType="solid">
        <fgColor indexed="13"/>
        <bgColor indexed="64"/>
      </patternFill>
    </fill>
    <fill>
      <patternFill patternType="gray125">
        <bgColor indexed="1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10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10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10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8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1" fontId="6" fillId="0" borderId="0" xfId="0" applyNumberFormat="1" applyFont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164" fontId="7" fillId="2" borderId="2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/>
    <xf numFmtId="164" fontId="7" fillId="2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2" fontId="7" fillId="2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8" fillId="0" borderId="0" xfId="0" applyFont="1"/>
    <xf numFmtId="0" fontId="8" fillId="2" borderId="4" xfId="0" applyFont="1" applyFill="1" applyBorder="1"/>
    <xf numFmtId="0" fontId="8" fillId="2" borderId="0" xfId="0" applyFont="1" applyFill="1"/>
    <xf numFmtId="2" fontId="8" fillId="3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right"/>
    </xf>
    <xf numFmtId="2" fontId="7" fillId="2" borderId="6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9" fillId="4" borderId="8" xfId="0" applyFont="1" applyFill="1" applyBorder="1" applyAlignment="1">
      <alignment horizontal="center"/>
    </xf>
    <xf numFmtId="164" fontId="9" fillId="5" borderId="8" xfId="0" applyNumberFormat="1" applyFont="1" applyFill="1" applyBorder="1"/>
    <xf numFmtId="0" fontId="9" fillId="6" borderId="8" xfId="0" applyFont="1" applyFill="1" applyBorder="1" applyAlignment="1">
      <alignment horizontal="center"/>
    </xf>
    <xf numFmtId="1" fontId="6" fillId="6" borderId="8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0" xfId="0" applyNumberFormat="1" applyFont="1" applyFill="1"/>
    <xf numFmtId="0" fontId="9" fillId="5" borderId="8" xfId="0" applyFont="1" applyFill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3" borderId="0" xfId="0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2" fontId="9" fillId="3" borderId="0" xfId="0" applyNumberFormat="1" applyFont="1" applyFill="1"/>
    <xf numFmtId="0" fontId="16" fillId="3" borderId="0" xfId="0" applyFont="1" applyFill="1"/>
    <xf numFmtId="0" fontId="16" fillId="7" borderId="9" xfId="0" applyFont="1" applyFill="1" applyBorder="1"/>
    <xf numFmtId="0" fontId="16" fillId="7" borderId="10" xfId="0" applyFont="1" applyFill="1" applyBorder="1"/>
    <xf numFmtId="0" fontId="16" fillId="7" borderId="10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164" fontId="16" fillId="8" borderId="0" xfId="0" applyNumberFormat="1" applyFont="1" applyFill="1" applyAlignment="1">
      <alignment horizontal="right"/>
    </xf>
    <xf numFmtId="2" fontId="16" fillId="7" borderId="10" xfId="0" applyNumberFormat="1" applyFont="1" applyFill="1" applyBorder="1" applyAlignment="1">
      <alignment horizontal="center"/>
    </xf>
    <xf numFmtId="2" fontId="16" fillId="8" borderId="0" xfId="0" applyNumberFormat="1" applyFont="1" applyFill="1" applyAlignment="1">
      <alignment horizontal="right"/>
    </xf>
    <xf numFmtId="0" fontId="6" fillId="3" borderId="0" xfId="0" applyFont="1" applyFill="1"/>
    <xf numFmtId="0" fontId="6" fillId="0" borderId="11" xfId="0" applyFont="1" applyBorder="1"/>
    <xf numFmtId="164" fontId="6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16" fillId="6" borderId="12" xfId="0" applyFont="1" applyFill="1" applyBorder="1"/>
    <xf numFmtId="0" fontId="16" fillId="6" borderId="6" xfId="0" applyFont="1" applyFill="1" applyBorder="1"/>
    <xf numFmtId="1" fontId="16" fillId="6" borderId="6" xfId="0" applyNumberFormat="1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16" fillId="9" borderId="12" xfId="0" applyFont="1" applyFill="1" applyBorder="1"/>
    <xf numFmtId="0" fontId="16" fillId="9" borderId="10" xfId="0" applyFont="1" applyFill="1" applyBorder="1"/>
    <xf numFmtId="1" fontId="16" fillId="9" borderId="6" xfId="0" applyNumberFormat="1" applyFont="1" applyFill="1" applyBorder="1" applyAlignment="1">
      <alignment horizontal="center"/>
    </xf>
    <xf numFmtId="0" fontId="17" fillId="9" borderId="7" xfId="0" applyFont="1" applyFill="1" applyBorder="1" applyAlignment="1">
      <alignment horizontal="center"/>
    </xf>
    <xf numFmtId="0" fontId="16" fillId="10" borderId="12" xfId="0" applyFont="1" applyFill="1" applyBorder="1"/>
    <xf numFmtId="0" fontId="16" fillId="10" borderId="6" xfId="0" applyFont="1" applyFill="1" applyBorder="1"/>
    <xf numFmtId="1" fontId="16" fillId="10" borderId="6" xfId="0" applyNumberFormat="1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/>
    </xf>
    <xf numFmtId="164" fontId="9" fillId="3" borderId="0" xfId="0" applyNumberFormat="1" applyFont="1" applyFill="1"/>
    <xf numFmtId="2" fontId="16" fillId="7" borderId="6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7" xfId="0" applyFont="1" applyFill="1" applyBorder="1"/>
    <xf numFmtId="0" fontId="6" fillId="3" borderId="6" xfId="0" applyFont="1" applyFill="1" applyBorder="1"/>
    <xf numFmtId="164" fontId="6" fillId="3" borderId="1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164" fontId="16" fillId="6" borderId="6" xfId="0" applyNumberFormat="1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2" fontId="16" fillId="9" borderId="6" xfId="0" applyNumberFormat="1" applyFont="1" applyFill="1" applyBorder="1" applyAlignment="1">
      <alignment horizontal="center"/>
    </xf>
    <xf numFmtId="164" fontId="16" fillId="10" borderId="6" xfId="0" applyNumberFormat="1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2" fontId="16" fillId="10" borderId="6" xfId="0" applyNumberFormat="1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2" fontId="6" fillId="3" borderId="1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" borderId="0" xfId="0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1" fillId="3" borderId="0" xfId="0" applyFont="1" applyFill="1" applyAlignment="1">
      <alignment horizontal="center"/>
    </xf>
    <xf numFmtId="164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164" fontId="20" fillId="11" borderId="14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2" fontId="20" fillId="11" borderId="14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" borderId="16" xfId="0" applyFont="1" applyFill="1" applyBorder="1" applyAlignment="1">
      <alignment horizontal="center" vertical="center" wrapText="1"/>
    </xf>
    <xf numFmtId="164" fontId="20" fillId="11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2" fontId="20" fillId="11" borderId="5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2" fontId="19" fillId="0" borderId="18" xfId="0" applyNumberFormat="1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164" fontId="19" fillId="0" borderId="7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64" fontId="19" fillId="12" borderId="7" xfId="0" applyNumberFormat="1" applyFont="1" applyFill="1" applyBorder="1" applyAlignment="1">
      <alignment horizontal="center"/>
    </xf>
    <xf numFmtId="2" fontId="19" fillId="12" borderId="7" xfId="0" applyNumberFormat="1" applyFont="1" applyFill="1" applyBorder="1" applyAlignment="1">
      <alignment horizontal="center"/>
    </xf>
    <xf numFmtId="164" fontId="19" fillId="11" borderId="7" xfId="0" applyNumberFormat="1" applyFont="1" applyFill="1" applyBorder="1" applyAlignment="1">
      <alignment horizontal="center"/>
    </xf>
    <xf numFmtId="2" fontId="19" fillId="11" borderId="7" xfId="0" applyNumberFormat="1" applyFont="1" applyFill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7" fillId="2" borderId="0" xfId="0" applyFont="1" applyFill="1"/>
    <xf numFmtId="1" fontId="6" fillId="6" borderId="23" xfId="0" applyNumberFormat="1" applyFont="1" applyFill="1" applyBorder="1" applyAlignment="1">
      <alignment horizontal="center"/>
    </xf>
    <xf numFmtId="0" fontId="0" fillId="0" borderId="11" xfId="0" applyBorder="1"/>
    <xf numFmtId="0" fontId="12" fillId="0" borderId="0" xfId="0" applyFont="1"/>
    <xf numFmtId="0" fontId="0" fillId="0" borderId="7" xfId="0" applyBorder="1"/>
    <xf numFmtId="0" fontId="1" fillId="3" borderId="11" xfId="0" applyFont="1" applyFill="1" applyBorder="1"/>
    <xf numFmtId="0" fontId="1" fillId="3" borderId="7" xfId="0" applyFont="1" applyFill="1" applyBorder="1"/>
    <xf numFmtId="2" fontId="7" fillId="3" borderId="0" xfId="0" applyNumberFormat="1" applyFont="1" applyFill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3" borderId="10" xfId="0" applyFont="1" applyFill="1" applyBorder="1" applyAlignment="1">
      <alignment horizontal="center"/>
    </xf>
    <xf numFmtId="2" fontId="9" fillId="13" borderId="10" xfId="0" applyNumberFormat="1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4" fillId="13" borderId="10" xfId="0" applyFont="1" applyFill="1" applyBorder="1" applyAlignment="1">
      <alignment horizontal="center"/>
    </xf>
    <xf numFmtId="0" fontId="11" fillId="7" borderId="10" xfId="0" applyFont="1" applyFill="1" applyBorder="1"/>
    <xf numFmtId="0" fontId="11" fillId="7" borderId="10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6" fillId="2" borderId="0" xfId="0" applyFont="1" applyFill="1"/>
    <xf numFmtId="164" fontId="16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right"/>
    </xf>
    <xf numFmtId="2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26" fillId="7" borderId="6" xfId="0" applyFont="1" applyFill="1" applyBorder="1" applyAlignment="1">
      <alignment horizontal="left"/>
    </xf>
    <xf numFmtId="2" fontId="11" fillId="7" borderId="1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4" fontId="20" fillId="14" borderId="14" xfId="0" applyNumberFormat="1" applyFont="1" applyFill="1" applyBorder="1" applyAlignment="1">
      <alignment horizontal="center" vertical="center" wrapText="1"/>
    </xf>
    <xf numFmtId="164" fontId="20" fillId="14" borderId="5" xfId="0" applyNumberFormat="1" applyFont="1" applyFill="1" applyBorder="1" applyAlignment="1">
      <alignment horizontal="center" vertical="center" wrapText="1"/>
    </xf>
    <xf numFmtId="2" fontId="20" fillId="14" borderId="14" xfId="0" applyNumberFormat="1" applyFont="1" applyFill="1" applyBorder="1" applyAlignment="1">
      <alignment horizontal="center" vertical="center" wrapText="1"/>
    </xf>
    <xf numFmtId="2" fontId="20" fillId="14" borderId="5" xfId="0" applyNumberFormat="1" applyFont="1" applyFill="1" applyBorder="1" applyAlignment="1">
      <alignment horizontal="center" vertical="center" wrapText="1"/>
    </xf>
    <xf numFmtId="164" fontId="20" fillId="14" borderId="24" xfId="0" applyNumberFormat="1" applyFont="1" applyFill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164" fontId="19" fillId="12" borderId="21" xfId="0" applyNumberFormat="1" applyFont="1" applyFill="1" applyBorder="1" applyAlignment="1">
      <alignment horizontal="center"/>
    </xf>
    <xf numFmtId="164" fontId="19" fillId="14" borderId="21" xfId="0" applyNumberFormat="1" applyFont="1" applyFill="1" applyBorder="1" applyAlignment="1">
      <alignment horizontal="center"/>
    </xf>
    <xf numFmtId="164" fontId="19" fillId="12" borderId="25" xfId="0" applyNumberFormat="1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64" fontId="20" fillId="14" borderId="27" xfId="0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2" fontId="19" fillId="0" borderId="29" xfId="0" applyNumberFormat="1" applyFont="1" applyBorder="1" applyAlignment="1">
      <alignment horizontal="center"/>
    </xf>
    <xf numFmtId="2" fontId="19" fillId="0" borderId="6" xfId="0" applyNumberFormat="1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2" fontId="19" fillId="0" borderId="21" xfId="0" applyNumberFormat="1" applyFont="1" applyBorder="1" applyAlignment="1">
      <alignment horizontal="center"/>
    </xf>
    <xf numFmtId="2" fontId="19" fillId="12" borderId="21" xfId="0" applyNumberFormat="1" applyFont="1" applyFill="1" applyBorder="1" applyAlignment="1">
      <alignment horizontal="center"/>
    </xf>
    <xf numFmtId="2" fontId="19" fillId="14" borderId="21" xfId="0" applyNumberFormat="1" applyFont="1" applyFill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2" fontId="19" fillId="12" borderId="25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19" fillId="0" borderId="33" xfId="0" applyNumberFormat="1" applyFont="1" applyBorder="1" applyAlignment="1">
      <alignment horizontal="center"/>
    </xf>
    <xf numFmtId="2" fontId="19" fillId="12" borderId="33" xfId="0" applyNumberFormat="1" applyFont="1" applyFill="1" applyBorder="1" applyAlignment="1">
      <alignment horizontal="center"/>
    </xf>
    <xf numFmtId="2" fontId="19" fillId="14" borderId="33" xfId="0" applyNumberFormat="1" applyFont="1" applyFill="1" applyBorder="1" applyAlignment="1">
      <alignment horizontal="center"/>
    </xf>
    <xf numFmtId="2" fontId="19" fillId="0" borderId="34" xfId="0" applyNumberFormat="1" applyFont="1" applyBorder="1" applyAlignment="1">
      <alignment horizontal="center"/>
    </xf>
    <xf numFmtId="2" fontId="19" fillId="12" borderId="35" xfId="0" applyNumberFormat="1" applyFont="1" applyFill="1" applyBorder="1" applyAlignment="1">
      <alignment horizontal="center"/>
    </xf>
    <xf numFmtId="164" fontId="19" fillId="15" borderId="7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2" fontId="9" fillId="16" borderId="8" xfId="0" applyNumberFormat="1" applyFont="1" applyFill="1" applyBorder="1"/>
    <xf numFmtId="0" fontId="9" fillId="16" borderId="8" xfId="0" applyFont="1" applyFill="1" applyBorder="1" applyAlignment="1">
      <alignment horizontal="center"/>
    </xf>
    <xf numFmtId="2" fontId="9" fillId="16" borderId="7" xfId="0" applyNumberFormat="1" applyFont="1" applyFill="1" applyBorder="1"/>
    <xf numFmtId="0" fontId="10" fillId="16" borderId="7" xfId="0" applyFont="1" applyFill="1" applyBorder="1" applyAlignment="1">
      <alignment horizontal="center"/>
    </xf>
    <xf numFmtId="2" fontId="9" fillId="9" borderId="8" xfId="0" applyNumberFormat="1" applyFont="1" applyFill="1" applyBorder="1"/>
    <xf numFmtId="0" fontId="9" fillId="9" borderId="8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/>
    <xf numFmtId="0" fontId="32" fillId="0" borderId="0" xfId="0" applyFont="1"/>
    <xf numFmtId="0" fontId="32" fillId="0" borderId="36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0" fillId="0" borderId="0" xfId="0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4" fillId="0" borderId="23" xfId="0" applyFont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6" fillId="0" borderId="49" xfId="0" applyFont="1" applyBorder="1"/>
    <xf numFmtId="0" fontId="6" fillId="0" borderId="50" xfId="0" applyFont="1" applyBorder="1"/>
    <xf numFmtId="2" fontId="6" fillId="3" borderId="50" xfId="0" applyNumberFormat="1" applyFont="1" applyFill="1" applyBorder="1" applyAlignment="1">
      <alignment horizontal="center"/>
    </xf>
    <xf numFmtId="0" fontId="13" fillId="3" borderId="50" xfId="0" applyFont="1" applyFill="1" applyBorder="1" applyAlignment="1">
      <alignment horizontal="center"/>
    </xf>
    <xf numFmtId="2" fontId="9" fillId="16" borderId="7" xfId="0" applyNumberFormat="1" applyFont="1" applyFill="1" applyBorder="1" applyAlignment="1">
      <alignment horizontal="center" vertical="center"/>
    </xf>
    <xf numFmtId="2" fontId="9" fillId="17" borderId="7" xfId="0" applyNumberFormat="1" applyFont="1" applyFill="1" applyBorder="1" applyAlignment="1">
      <alignment horizontal="center" vertical="center"/>
    </xf>
    <xf numFmtId="0" fontId="6" fillId="3" borderId="49" xfId="0" applyFont="1" applyFill="1" applyBorder="1"/>
    <xf numFmtId="0" fontId="6" fillId="3" borderId="50" xfId="0" applyFont="1" applyFill="1" applyBorder="1"/>
    <xf numFmtId="0" fontId="6" fillId="0" borderId="51" xfId="0" applyFont="1" applyBorder="1"/>
    <xf numFmtId="2" fontId="6" fillId="3" borderId="49" xfId="0" applyNumberFormat="1" applyFont="1" applyFill="1" applyBorder="1" applyAlignment="1">
      <alignment horizontal="center"/>
    </xf>
    <xf numFmtId="0" fontId="6" fillId="3" borderId="51" xfId="0" applyFont="1" applyFill="1" applyBorder="1"/>
    <xf numFmtId="2" fontId="6" fillId="3" borderId="0" xfId="0" applyNumberFormat="1" applyFont="1" applyFill="1" applyAlignment="1">
      <alignment horizontal="center" vertical="center"/>
    </xf>
    <xf numFmtId="2" fontId="9" fillId="9" borderId="7" xfId="0" applyNumberFormat="1" applyFont="1" applyFill="1" applyBorder="1" applyAlignment="1">
      <alignment horizontal="center" vertical="center"/>
    </xf>
    <xf numFmtId="0" fontId="7" fillId="3" borderId="0" xfId="0" applyFont="1" applyFill="1"/>
    <xf numFmtId="2" fontId="6" fillId="3" borderId="0" xfId="0" applyNumberFormat="1" applyFont="1" applyFill="1"/>
    <xf numFmtId="0" fontId="36" fillId="2" borderId="23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6" fillId="2" borderId="23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64" fontId="9" fillId="5" borderId="8" xfId="0" applyNumberFormat="1" applyFont="1" applyFill="1" applyBorder="1" applyAlignment="1">
      <alignment horizontal="center"/>
    </xf>
    <xf numFmtId="2" fontId="9" fillId="16" borderId="8" xfId="0" applyNumberFormat="1" applyFont="1" applyFill="1" applyBorder="1" applyAlignment="1">
      <alignment horizontal="center"/>
    </xf>
    <xf numFmtId="2" fontId="9" fillId="9" borderId="8" xfId="0" applyNumberFormat="1" applyFont="1" applyFill="1" applyBorder="1" applyAlignment="1">
      <alignment horizontal="center"/>
    </xf>
    <xf numFmtId="0" fontId="9" fillId="6" borderId="8" xfId="0" applyFont="1" applyFill="1" applyBorder="1"/>
    <xf numFmtId="1" fontId="11" fillId="6" borderId="8" xfId="0" applyNumberFormat="1" applyFont="1" applyFill="1" applyBorder="1" applyAlignment="1">
      <alignment horizontal="center"/>
    </xf>
    <xf numFmtId="2" fontId="19" fillId="15" borderId="33" xfId="0" applyNumberFormat="1" applyFont="1" applyFill="1" applyBorder="1" applyAlignment="1">
      <alignment horizontal="center"/>
    </xf>
    <xf numFmtId="49" fontId="34" fillId="0" borderId="23" xfId="0" applyNumberFormat="1" applyFont="1" applyBorder="1" applyAlignment="1">
      <alignment vertical="center"/>
    </xf>
    <xf numFmtId="49" fontId="34" fillId="0" borderId="23" xfId="0" applyNumberFormat="1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3" xfId="0" applyFont="1" applyBorder="1" applyAlignment="1">
      <alignment vertical="center"/>
    </xf>
    <xf numFmtId="0" fontId="38" fillId="0" borderId="23" xfId="0" applyFont="1" applyBorder="1" applyAlignment="1">
      <alignment horizontal="left" vertical="center"/>
    </xf>
    <xf numFmtId="0" fontId="34" fillId="0" borderId="23" xfId="1" applyFont="1" applyBorder="1" applyAlignment="1">
      <alignment vertical="center"/>
    </xf>
    <xf numFmtId="0" fontId="16" fillId="3" borderId="0" xfId="0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34" fillId="3" borderId="0" xfId="0" applyFont="1" applyFill="1"/>
    <xf numFmtId="0" fontId="34" fillId="3" borderId="0" xfId="0" applyFont="1" applyFill="1" applyAlignment="1">
      <alignment horizontal="center"/>
    </xf>
    <xf numFmtId="49" fontId="34" fillId="3" borderId="0" xfId="0" applyNumberFormat="1" applyFont="1" applyFill="1" applyAlignment="1">
      <alignment vertical="center"/>
    </xf>
    <xf numFmtId="0" fontId="0" fillId="3" borderId="0" xfId="0" applyFill="1"/>
    <xf numFmtId="0" fontId="9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4" xfId="0" applyFont="1" applyFill="1" applyBorder="1"/>
    <xf numFmtId="164" fontId="6" fillId="3" borderId="0" xfId="0" applyNumberFormat="1" applyFont="1" applyFill="1"/>
    <xf numFmtId="2" fontId="6" fillId="3" borderId="0" xfId="0" applyNumberFormat="1" applyFont="1" applyFill="1" applyAlignment="1">
      <alignment horizontal="center"/>
    </xf>
    <xf numFmtId="0" fontId="16" fillId="0" borderId="0" xfId="0" applyFont="1"/>
    <xf numFmtId="0" fontId="0" fillId="3" borderId="0" xfId="0" applyFill="1" applyAlignment="1">
      <alignment horizontal="center"/>
    </xf>
    <xf numFmtId="0" fontId="36" fillId="13" borderId="23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164" fontId="11" fillId="5" borderId="7" xfId="0" applyNumberFormat="1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46" fillId="6" borderId="7" xfId="0" applyFont="1" applyFill="1" applyBorder="1" applyAlignment="1">
      <alignment horizontal="center"/>
    </xf>
    <xf numFmtId="1" fontId="11" fillId="6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2" fillId="3" borderId="0" xfId="0" applyFont="1" applyFill="1"/>
    <xf numFmtId="2" fontId="11" fillId="16" borderId="7" xfId="0" applyNumberFormat="1" applyFont="1" applyFill="1" applyBorder="1" applyAlignment="1">
      <alignment horizontal="center"/>
    </xf>
    <xf numFmtId="0" fontId="43" fillId="3" borderId="11" xfId="0" applyFont="1" applyFill="1" applyBorder="1"/>
    <xf numFmtId="0" fontId="43" fillId="3" borderId="7" xfId="0" applyFont="1" applyFill="1" applyBorder="1"/>
    <xf numFmtId="0" fontId="43" fillId="3" borderId="7" xfId="0" applyFont="1" applyFill="1" applyBorder="1" applyAlignment="1">
      <alignment horizontal="center"/>
    </xf>
    <xf numFmtId="0" fontId="35" fillId="6" borderId="7" xfId="0" applyFont="1" applyFill="1" applyBorder="1" applyAlignment="1">
      <alignment horizontal="center"/>
    </xf>
    <xf numFmtId="0" fontId="35" fillId="9" borderId="7" xfId="0" applyFont="1" applyFill="1" applyBorder="1" applyAlignment="1">
      <alignment horizontal="center"/>
    </xf>
    <xf numFmtId="0" fontId="42" fillId="3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/>
    </xf>
    <xf numFmtId="0" fontId="35" fillId="10" borderId="7" xfId="0" applyFont="1" applyFill="1" applyBorder="1" applyAlignment="1">
      <alignment horizontal="center"/>
    </xf>
    <xf numFmtId="0" fontId="34" fillId="0" borderId="23" xfId="1" applyFont="1" applyBorder="1" applyAlignment="1">
      <alignment horizontal="left" vertical="center"/>
    </xf>
    <xf numFmtId="0" fontId="34" fillId="0" borderId="11" xfId="0" applyFont="1" applyBorder="1"/>
    <xf numFmtId="0" fontId="34" fillId="0" borderId="7" xfId="0" applyFont="1" applyBorder="1"/>
    <xf numFmtId="0" fontId="34" fillId="0" borderId="7" xfId="0" applyFont="1" applyBorder="1" applyAlignment="1">
      <alignment horizontal="center"/>
    </xf>
    <xf numFmtId="2" fontId="11" fillId="9" borderId="7" xfId="0" applyNumberFormat="1" applyFont="1" applyFill="1" applyBorder="1" applyAlignment="1">
      <alignment horizontal="center"/>
    </xf>
    <xf numFmtId="164" fontId="44" fillId="2" borderId="2" xfId="0" applyNumberFormat="1" applyFont="1" applyFill="1" applyBorder="1" applyAlignment="1">
      <alignment horizontal="right"/>
    </xf>
    <xf numFmtId="0" fontId="44" fillId="2" borderId="2" xfId="0" applyFont="1" applyFill="1" applyBorder="1" applyAlignment="1">
      <alignment horizontal="center"/>
    </xf>
    <xf numFmtId="2" fontId="44" fillId="3" borderId="2" xfId="0" applyNumberFormat="1" applyFont="1" applyFill="1" applyBorder="1" applyAlignment="1">
      <alignment horizontal="right"/>
    </xf>
    <xf numFmtId="2" fontId="44" fillId="2" borderId="2" xfId="0" applyNumberFormat="1" applyFont="1" applyFill="1" applyBorder="1" applyAlignment="1">
      <alignment horizontal="right"/>
    </xf>
    <xf numFmtId="0" fontId="44" fillId="3" borderId="2" xfId="0" applyFont="1" applyFill="1" applyBorder="1" applyAlignment="1">
      <alignment horizontal="center"/>
    </xf>
    <xf numFmtId="1" fontId="44" fillId="2" borderId="3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/>
    <xf numFmtId="0" fontId="11" fillId="0" borderId="0" xfId="0" applyFont="1" applyAlignment="1">
      <alignment horizontal="center"/>
    </xf>
    <xf numFmtId="164" fontId="44" fillId="2" borderId="6" xfId="0" applyNumberFormat="1" applyFont="1" applyFill="1" applyBorder="1" applyAlignment="1">
      <alignment horizontal="right"/>
    </xf>
    <xf numFmtId="0" fontId="44" fillId="2" borderId="6" xfId="0" applyFont="1" applyFill="1" applyBorder="1" applyAlignment="1">
      <alignment horizontal="center"/>
    </xf>
    <xf numFmtId="2" fontId="44" fillId="3" borderId="6" xfId="0" applyNumberFormat="1" applyFont="1" applyFill="1" applyBorder="1" applyAlignment="1">
      <alignment horizontal="right"/>
    </xf>
    <xf numFmtId="2" fontId="44" fillId="2" borderId="6" xfId="0" applyNumberFormat="1" applyFont="1" applyFill="1" applyBorder="1" applyAlignment="1">
      <alignment horizontal="right"/>
    </xf>
    <xf numFmtId="0" fontId="44" fillId="3" borderId="6" xfId="0" applyFont="1" applyFill="1" applyBorder="1" applyAlignment="1">
      <alignment horizontal="center"/>
    </xf>
    <xf numFmtId="1" fontId="44" fillId="2" borderId="7" xfId="0" applyNumberFormat="1" applyFont="1" applyFill="1" applyBorder="1" applyAlignment="1">
      <alignment horizontal="center"/>
    </xf>
    <xf numFmtId="164" fontId="44" fillId="2" borderId="0" xfId="0" applyNumberFormat="1" applyFont="1" applyFill="1" applyAlignment="1">
      <alignment horizontal="right"/>
    </xf>
    <xf numFmtId="0" fontId="44" fillId="2" borderId="0" xfId="0" applyFont="1" applyFill="1" applyAlignment="1">
      <alignment horizontal="center"/>
    </xf>
    <xf numFmtId="2" fontId="44" fillId="3" borderId="0" xfId="0" applyNumberFormat="1" applyFont="1" applyFill="1" applyAlignment="1">
      <alignment horizontal="right"/>
    </xf>
    <xf numFmtId="2" fontId="44" fillId="2" borderId="0" xfId="0" applyNumberFormat="1" applyFont="1" applyFill="1" applyAlignment="1">
      <alignment horizontal="right"/>
    </xf>
    <xf numFmtId="0" fontId="44" fillId="3" borderId="0" xfId="0" applyFont="1" applyFill="1" applyAlignment="1">
      <alignment horizontal="center"/>
    </xf>
    <xf numFmtId="1" fontId="44" fillId="2" borderId="0" xfId="0" applyNumberFormat="1" applyFont="1" applyFill="1" applyAlignment="1">
      <alignment horizontal="center"/>
    </xf>
    <xf numFmtId="0" fontId="11" fillId="4" borderId="8" xfId="0" applyFont="1" applyFill="1" applyBorder="1" applyAlignment="1">
      <alignment horizontal="center"/>
    </xf>
    <xf numFmtId="164" fontId="11" fillId="5" borderId="8" xfId="0" applyNumberFormat="1" applyFont="1" applyFill="1" applyBorder="1"/>
    <xf numFmtId="0" fontId="11" fillId="5" borderId="8" xfId="0" applyFont="1" applyFill="1" applyBorder="1" applyAlignment="1">
      <alignment horizontal="center"/>
    </xf>
    <xf numFmtId="2" fontId="11" fillId="16" borderId="8" xfId="0" applyNumberFormat="1" applyFont="1" applyFill="1" applyBorder="1"/>
    <xf numFmtId="0" fontId="11" fillId="16" borderId="8" xfId="0" applyFont="1" applyFill="1" applyBorder="1" applyAlignment="1">
      <alignment horizontal="center"/>
    </xf>
    <xf numFmtId="2" fontId="11" fillId="9" borderId="8" xfId="0" applyNumberFormat="1" applyFont="1" applyFill="1" applyBorder="1"/>
    <xf numFmtId="0" fontId="11" fillId="9" borderId="8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" fontId="42" fillId="6" borderId="8" xfId="0" applyNumberFormat="1" applyFont="1" applyFill="1" applyBorder="1" applyAlignment="1">
      <alignment horizontal="center"/>
    </xf>
    <xf numFmtId="0" fontId="42" fillId="0" borderId="0" xfId="0" applyFont="1"/>
    <xf numFmtId="1" fontId="42" fillId="6" borderId="23" xfId="0" applyNumberFormat="1" applyFon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164" fontId="42" fillId="0" borderId="0" xfId="0" applyNumberFormat="1" applyFont="1"/>
    <xf numFmtId="2" fontId="42" fillId="0" borderId="0" xfId="0" applyNumberFormat="1" applyFont="1"/>
    <xf numFmtId="1" fontId="42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36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2" fillId="0" borderId="54" xfId="0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4" borderId="23" xfId="0" applyFont="1" applyFill="1" applyBorder="1" applyAlignment="1">
      <alignment horizontal="center"/>
    </xf>
    <xf numFmtId="2" fontId="9" fillId="16" borderId="7" xfId="0" applyNumberFormat="1" applyFont="1" applyFill="1" applyBorder="1" applyAlignment="1">
      <alignment horizontal="center"/>
    </xf>
    <xf numFmtId="164" fontId="9" fillId="5" borderId="23" xfId="0" applyNumberFormat="1" applyFont="1" applyFill="1" applyBorder="1" applyAlignment="1">
      <alignment horizontal="center"/>
    </xf>
    <xf numFmtId="2" fontId="9" fillId="16" borderId="23" xfId="0" applyNumberFormat="1" applyFont="1" applyFill="1" applyBorder="1" applyAlignment="1">
      <alignment horizontal="center"/>
    </xf>
    <xf numFmtId="2" fontId="9" fillId="9" borderId="23" xfId="0" applyNumberFormat="1" applyFont="1" applyFill="1" applyBorder="1" applyAlignment="1">
      <alignment horizontal="center"/>
    </xf>
    <xf numFmtId="1" fontId="11" fillId="6" borderId="23" xfId="0" applyNumberFormat="1" applyFont="1" applyFill="1" applyBorder="1" applyAlignment="1">
      <alignment horizontal="center"/>
    </xf>
    <xf numFmtId="164" fontId="11" fillId="5" borderId="23" xfId="0" applyNumberFormat="1" applyFont="1" applyFill="1" applyBorder="1" applyAlignment="1">
      <alignment horizontal="center"/>
    </xf>
    <xf numFmtId="2" fontId="11" fillId="16" borderId="23" xfId="0" applyNumberFormat="1" applyFont="1" applyFill="1" applyBorder="1" applyAlignment="1">
      <alignment horizontal="center"/>
    </xf>
    <xf numFmtId="2" fontId="11" fillId="9" borderId="23" xfId="0" applyNumberFormat="1" applyFont="1" applyFill="1" applyBorder="1" applyAlignment="1">
      <alignment horizontal="center"/>
    </xf>
    <xf numFmtId="0" fontId="9" fillId="0" borderId="23" xfId="0" applyFont="1" applyBorder="1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0" fontId="12" fillId="0" borderId="0" xfId="2" applyAlignment="1">
      <alignment horizontal="center"/>
    </xf>
    <xf numFmtId="0" fontId="2" fillId="0" borderId="0" xfId="2" applyFont="1"/>
    <xf numFmtId="0" fontId="16" fillId="7" borderId="1" xfId="0" applyFont="1" applyFill="1" applyBorder="1"/>
    <xf numFmtId="0" fontId="16" fillId="7" borderId="2" xfId="0" applyFont="1" applyFill="1" applyBorder="1"/>
    <xf numFmtId="0" fontId="35" fillId="7" borderId="2" xfId="0" applyFont="1" applyFill="1" applyBorder="1"/>
    <xf numFmtId="0" fontId="11" fillId="7" borderId="2" xfId="0" applyFont="1" applyFill="1" applyBorder="1" applyAlignment="1">
      <alignment horizontal="center"/>
    </xf>
    <xf numFmtId="0" fontId="35" fillId="7" borderId="3" xfId="0" applyFont="1" applyFill="1" applyBorder="1" applyAlignment="1">
      <alignment horizontal="center"/>
    </xf>
    <xf numFmtId="14" fontId="0" fillId="2" borderId="0" xfId="0" applyNumberFormat="1" applyFill="1" applyAlignment="1">
      <alignment horizontal="center" wrapText="1"/>
    </xf>
    <xf numFmtId="0" fontId="0" fillId="2" borderId="23" xfId="0" applyFill="1" applyBorder="1" applyAlignment="1">
      <alignment horizontal="center"/>
    </xf>
    <xf numFmtId="0" fontId="48" fillId="2" borderId="23" xfId="0" applyFont="1" applyFill="1" applyBorder="1" applyAlignment="1">
      <alignment horizontal="center" wrapText="1"/>
    </xf>
    <xf numFmtId="0" fontId="0" fillId="0" borderId="23" xfId="0" applyBorder="1"/>
    <xf numFmtId="0" fontId="36" fillId="18" borderId="23" xfId="0" applyFont="1" applyFill="1" applyBorder="1" applyAlignment="1">
      <alignment horizontal="center"/>
    </xf>
    <xf numFmtId="49" fontId="1" fillId="0" borderId="23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1" fillId="0" borderId="23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wrapText="1"/>
    </xf>
    <xf numFmtId="0" fontId="36" fillId="0" borderId="23" xfId="0" applyFont="1" applyBorder="1" applyAlignment="1">
      <alignment horizontal="left" vertical="center" wrapText="1"/>
    </xf>
    <xf numFmtId="0" fontId="49" fillId="0" borderId="23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center" wrapText="1"/>
    </xf>
    <xf numFmtId="0" fontId="1" fillId="18" borderId="23" xfId="0" applyFont="1" applyFill="1" applyBorder="1" applyAlignment="1">
      <alignment horizontal="left"/>
    </xf>
    <xf numFmtId="0" fontId="1" fillId="18" borderId="23" xfId="0" applyFont="1" applyFill="1" applyBorder="1" applyAlignment="1">
      <alignment horizontal="left" vertical="center"/>
    </xf>
    <xf numFmtId="164" fontId="9" fillId="5" borderId="7" xfId="0" applyNumberFormat="1" applyFont="1" applyFill="1" applyBorder="1" applyAlignment="1">
      <alignment horizontal="center"/>
    </xf>
    <xf numFmtId="2" fontId="9" fillId="9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18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3" borderId="7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46" fillId="3" borderId="7" xfId="0" applyFont="1" applyFill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8" fillId="13" borderId="10" xfId="0" applyFont="1" applyFill="1" applyBorder="1" applyAlignment="1">
      <alignment horizontal="center"/>
    </xf>
    <xf numFmtId="0" fontId="36" fillId="0" borderId="23" xfId="0" applyFont="1" applyBorder="1" applyAlignment="1">
      <alignment horizontal="left"/>
    </xf>
    <xf numFmtId="0" fontId="32" fillId="4" borderId="55" xfId="0" applyFont="1" applyFill="1" applyBorder="1" applyAlignment="1">
      <alignment horizontal="center"/>
    </xf>
    <xf numFmtId="0" fontId="32" fillId="4" borderId="56" xfId="0" applyFont="1" applyFill="1" applyBorder="1" applyAlignment="1">
      <alignment horizontal="center"/>
    </xf>
    <xf numFmtId="0" fontId="32" fillId="4" borderId="57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4" borderId="58" xfId="0" applyFont="1" applyFill="1" applyBorder="1" applyAlignment="1">
      <alignment horizontal="center"/>
    </xf>
    <xf numFmtId="0" fontId="32" fillId="4" borderId="59" xfId="0" applyFont="1" applyFill="1" applyBorder="1" applyAlignment="1">
      <alignment horizontal="center"/>
    </xf>
    <xf numFmtId="0" fontId="32" fillId="4" borderId="60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164" fontId="5" fillId="0" borderId="66" xfId="0" applyNumberFormat="1" applyFont="1" applyBorder="1" applyAlignment="1">
      <alignment horizontal="center"/>
    </xf>
    <xf numFmtId="164" fontId="5" fillId="0" borderId="67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27" fillId="13" borderId="0" xfId="0" applyFont="1" applyFill="1" applyAlignment="1">
      <alignment horizontal="center"/>
    </xf>
    <xf numFmtId="0" fontId="44" fillId="0" borderId="9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14" fillId="2" borderId="1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68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165" fontId="14" fillId="2" borderId="0" xfId="0" applyNumberFormat="1" applyFont="1" applyFill="1" applyAlignment="1">
      <alignment horizontal="center"/>
    </xf>
  </cellXfs>
  <cellStyles count="3">
    <cellStyle name="Normal" xfId="0" builtinId="0"/>
    <cellStyle name="Normal 2" xfId="1"/>
    <cellStyle name="Normal 4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M29"/>
  <sheetViews>
    <sheetView view="pageBreakPreview" zoomScale="60" zoomScaleNormal="60" workbookViewId="0">
      <selection activeCell="M9" sqref="M9"/>
    </sheetView>
  </sheetViews>
  <sheetFormatPr baseColWidth="10" defaultColWidth="11.42578125" defaultRowHeight="12.75" x14ac:dyDescent="0.2"/>
  <cols>
    <col min="1" max="1" width="0.85546875" customWidth="1"/>
    <col min="2" max="2" width="24.7109375" style="256" customWidth="1"/>
    <col min="3" max="3" width="59.7109375" style="256" customWidth="1"/>
    <col min="4" max="4" width="16.7109375" style="256" customWidth="1"/>
    <col min="5" max="5" width="4.42578125" customWidth="1"/>
    <col min="6" max="6" width="24.7109375" style="256" customWidth="1"/>
    <col min="7" max="7" width="59.7109375" style="256" customWidth="1"/>
    <col min="8" max="8" width="16.7109375" style="256" customWidth="1"/>
    <col min="11" max="11" width="18.5703125" bestFit="1" customWidth="1"/>
    <col min="13" max="13" width="17.85546875" bestFit="1" customWidth="1"/>
  </cols>
  <sheetData>
    <row r="1" spans="2:13" ht="59.25" customHeight="1" thickBot="1" x14ac:dyDescent="1.2">
      <c r="B1" s="454" t="s">
        <v>302</v>
      </c>
      <c r="C1" s="455"/>
      <c r="D1" s="455"/>
      <c r="E1" s="455"/>
      <c r="F1" s="455"/>
      <c r="G1" s="455"/>
      <c r="H1" s="455"/>
      <c r="I1" s="236"/>
    </row>
    <row r="2" spans="2:13" ht="33" customHeight="1" thickTop="1" x14ac:dyDescent="0.6">
      <c r="B2" s="451" t="s">
        <v>22</v>
      </c>
      <c r="C2" s="452"/>
      <c r="D2" s="453"/>
      <c r="E2" s="237"/>
      <c r="F2" s="451" t="s">
        <v>23</v>
      </c>
      <c r="G2" s="452"/>
      <c r="H2" s="453"/>
      <c r="I2" s="238"/>
      <c r="K2" s="315"/>
      <c r="L2" s="315"/>
      <c r="M2" s="315"/>
    </row>
    <row r="3" spans="2:13" s="387" customFormat="1" ht="33.75" thickBot="1" x14ac:dyDescent="0.25">
      <c r="B3" s="388">
        <v>343381</v>
      </c>
      <c r="C3" s="379" t="s">
        <v>482</v>
      </c>
      <c r="D3" s="380" t="s">
        <v>87</v>
      </c>
      <c r="E3" s="381"/>
      <c r="F3" s="382">
        <v>164761</v>
      </c>
      <c r="G3" s="383" t="s">
        <v>482</v>
      </c>
      <c r="H3" s="384" t="s">
        <v>87</v>
      </c>
      <c r="I3" s="385"/>
      <c r="J3" s="386"/>
      <c r="K3" s="386"/>
      <c r="L3" s="386"/>
      <c r="M3" s="386"/>
    </row>
    <row r="4" spans="2:13" ht="33" customHeight="1" thickTop="1" x14ac:dyDescent="0.6">
      <c r="B4" s="451" t="s">
        <v>95</v>
      </c>
      <c r="C4" s="452"/>
      <c r="D4" s="453"/>
      <c r="E4" s="238"/>
      <c r="F4" s="239">
        <v>1496746</v>
      </c>
      <c r="G4" s="242" t="s">
        <v>84</v>
      </c>
      <c r="H4" s="243" t="s">
        <v>87</v>
      </c>
      <c r="I4" s="238"/>
      <c r="J4" s="284"/>
      <c r="K4" s="284"/>
      <c r="L4" s="284"/>
      <c r="M4" s="284"/>
    </row>
    <row r="5" spans="2:13" ht="33" customHeight="1" x14ac:dyDescent="0.6">
      <c r="B5" s="244">
        <v>660956</v>
      </c>
      <c r="C5" s="240" t="s">
        <v>96</v>
      </c>
      <c r="D5" s="245" t="s">
        <v>87</v>
      </c>
      <c r="E5" s="238"/>
      <c r="F5" s="244"/>
      <c r="G5" s="240"/>
      <c r="H5" s="243"/>
      <c r="I5" s="238"/>
      <c r="J5" s="284"/>
      <c r="K5" s="284"/>
      <c r="L5" s="284"/>
      <c r="M5" s="284"/>
    </row>
    <row r="6" spans="2:13" ht="33" customHeight="1" thickBot="1" x14ac:dyDescent="0.65">
      <c r="B6" s="246">
        <v>1217855</v>
      </c>
      <c r="C6" s="247" t="s">
        <v>483</v>
      </c>
      <c r="D6" s="248" t="s">
        <v>87</v>
      </c>
      <c r="E6" s="238"/>
      <c r="F6" s="239"/>
      <c r="G6" s="240"/>
      <c r="H6" s="241"/>
      <c r="I6" s="238"/>
      <c r="J6" s="284"/>
      <c r="K6" s="284"/>
      <c r="L6" s="284"/>
      <c r="M6" s="284"/>
    </row>
    <row r="7" spans="2:13" ht="33" customHeight="1" thickTop="1" x14ac:dyDescent="0.6">
      <c r="B7" s="451" t="s">
        <v>24</v>
      </c>
      <c r="C7" s="452"/>
      <c r="D7" s="453"/>
      <c r="E7" s="238"/>
      <c r="F7" s="451" t="s">
        <v>62</v>
      </c>
      <c r="G7" s="452"/>
      <c r="H7" s="453"/>
      <c r="I7" s="238"/>
      <c r="J7" s="284"/>
      <c r="K7" s="378"/>
      <c r="L7" s="284"/>
      <c r="M7" s="284"/>
    </row>
    <row r="8" spans="2:13" ht="33" customHeight="1" thickBot="1" x14ac:dyDescent="0.65">
      <c r="B8" s="249">
        <v>343389</v>
      </c>
      <c r="C8" s="250" t="s">
        <v>83</v>
      </c>
      <c r="D8" s="251" t="s">
        <v>87</v>
      </c>
      <c r="E8" s="238"/>
      <c r="F8" s="244"/>
      <c r="G8" s="240"/>
      <c r="H8" s="243"/>
      <c r="I8" s="238"/>
      <c r="J8" s="284"/>
      <c r="K8" s="378"/>
      <c r="L8" s="284"/>
      <c r="M8" s="284"/>
    </row>
    <row r="9" spans="2:13" ht="33" customHeight="1" thickTop="1" x14ac:dyDescent="0.6">
      <c r="B9" s="451" t="s">
        <v>63</v>
      </c>
      <c r="C9" s="452"/>
      <c r="D9" s="453"/>
      <c r="E9" s="238"/>
      <c r="F9" s="239"/>
      <c r="G9" s="242"/>
      <c r="H9" s="243"/>
      <c r="I9" s="238"/>
      <c r="J9" s="284"/>
      <c r="K9" s="284"/>
      <c r="L9" s="284"/>
      <c r="M9" s="284"/>
    </row>
    <row r="10" spans="2:13" ht="33" customHeight="1" thickBot="1" x14ac:dyDescent="0.65">
      <c r="B10" s="244"/>
      <c r="C10" s="250"/>
      <c r="D10" s="243"/>
      <c r="E10" s="238"/>
      <c r="F10" s="239"/>
      <c r="G10" s="242"/>
      <c r="H10" s="243"/>
      <c r="I10" s="238"/>
      <c r="J10" s="284"/>
      <c r="K10" s="284"/>
      <c r="L10" s="284"/>
      <c r="M10" s="284"/>
    </row>
    <row r="11" spans="2:13" ht="33" customHeight="1" thickTop="1" thickBot="1" x14ac:dyDescent="0.65">
      <c r="B11" s="451" t="s">
        <v>64</v>
      </c>
      <c r="C11" s="452"/>
      <c r="D11" s="453"/>
      <c r="E11" s="238"/>
      <c r="F11" s="239"/>
      <c r="G11" s="242"/>
      <c r="H11" s="243"/>
      <c r="I11" s="238"/>
      <c r="J11" s="284"/>
      <c r="K11" s="284"/>
      <c r="L11" s="284"/>
      <c r="M11" s="284"/>
    </row>
    <row r="12" spans="2:13" ht="33" customHeight="1" thickTop="1" x14ac:dyDescent="0.6">
      <c r="B12" s="244">
        <v>556186</v>
      </c>
      <c r="C12" s="242" t="s">
        <v>484</v>
      </c>
      <c r="D12" s="251" t="s">
        <v>100</v>
      </c>
      <c r="E12" s="238"/>
      <c r="F12" s="456" t="s">
        <v>45</v>
      </c>
      <c r="G12" s="457"/>
      <c r="H12" s="458"/>
      <c r="I12" s="238"/>
      <c r="J12" s="284"/>
      <c r="K12" s="284"/>
      <c r="L12" s="284"/>
      <c r="M12" s="284"/>
    </row>
    <row r="13" spans="2:13" ht="33" customHeight="1" x14ac:dyDescent="0.6">
      <c r="B13" s="239">
        <v>393019</v>
      </c>
      <c r="C13" s="242" t="s">
        <v>485</v>
      </c>
      <c r="D13" s="243" t="s">
        <v>487</v>
      </c>
      <c r="E13" s="238"/>
      <c r="F13" s="239">
        <v>2476840</v>
      </c>
      <c r="G13" s="242" t="s">
        <v>495</v>
      </c>
      <c r="H13" s="243" t="s">
        <v>91</v>
      </c>
      <c r="I13" s="238"/>
      <c r="J13" s="284"/>
      <c r="K13" s="284"/>
      <c r="L13" s="284"/>
      <c r="M13" s="284"/>
    </row>
    <row r="14" spans="2:13" ht="33" customHeight="1" x14ac:dyDescent="0.6">
      <c r="B14" s="244">
        <v>1373757</v>
      </c>
      <c r="C14" s="242" t="s">
        <v>486</v>
      </c>
      <c r="D14" s="243" t="s">
        <v>87</v>
      </c>
      <c r="E14" s="238"/>
      <c r="F14" s="239">
        <v>2005088</v>
      </c>
      <c r="G14" s="242" t="s">
        <v>496</v>
      </c>
      <c r="H14" s="243" t="s">
        <v>93</v>
      </c>
      <c r="I14" s="238"/>
      <c r="J14" s="284"/>
      <c r="K14" s="284"/>
      <c r="L14" s="284"/>
      <c r="M14" s="284"/>
    </row>
    <row r="15" spans="2:13" ht="33" customHeight="1" thickBot="1" x14ac:dyDescent="0.65">
      <c r="B15" s="252"/>
      <c r="C15" s="253"/>
      <c r="D15" s="254"/>
      <c r="E15" s="238"/>
      <c r="F15" s="252" t="s">
        <v>97</v>
      </c>
      <c r="G15" s="253" t="s">
        <v>497</v>
      </c>
      <c r="H15" s="254" t="s">
        <v>93</v>
      </c>
      <c r="I15" s="238"/>
      <c r="J15" s="284"/>
      <c r="K15" s="378"/>
      <c r="L15" s="284"/>
      <c r="M15" s="284"/>
    </row>
    <row r="16" spans="2:13" ht="33" customHeight="1" thickTop="1" x14ac:dyDescent="0.6">
      <c r="B16" s="451" t="s">
        <v>25</v>
      </c>
      <c r="C16" s="452"/>
      <c r="D16" s="453"/>
      <c r="E16" s="238"/>
      <c r="F16" s="456" t="s">
        <v>46</v>
      </c>
      <c r="G16" s="457"/>
      <c r="H16" s="458"/>
      <c r="I16" s="238"/>
      <c r="K16" s="378"/>
      <c r="L16" s="316"/>
      <c r="M16" s="316"/>
    </row>
    <row r="17" spans="2:13" ht="33" customHeight="1" x14ac:dyDescent="0.6">
      <c r="B17" s="239"/>
      <c r="C17" s="242"/>
      <c r="D17" s="243"/>
      <c r="E17" s="238"/>
      <c r="F17" s="239">
        <v>1979786</v>
      </c>
      <c r="G17" s="242" t="s">
        <v>498</v>
      </c>
      <c r="H17" s="243" t="s">
        <v>87</v>
      </c>
      <c r="I17" s="238"/>
      <c r="K17" s="378"/>
    </row>
    <row r="18" spans="2:13" ht="33" customHeight="1" x14ac:dyDescent="0.6">
      <c r="B18" s="239"/>
      <c r="C18" s="242"/>
      <c r="D18" s="243"/>
      <c r="E18" s="238"/>
      <c r="F18" s="239">
        <v>1878531</v>
      </c>
      <c r="G18" s="240" t="s">
        <v>499</v>
      </c>
      <c r="H18" s="245" t="s">
        <v>87</v>
      </c>
      <c r="I18" s="238"/>
      <c r="L18" s="378"/>
      <c r="M18" s="378"/>
    </row>
    <row r="19" spans="2:13" ht="33" customHeight="1" thickBot="1" x14ac:dyDescent="0.65">
      <c r="B19" s="255" t="s">
        <v>65</v>
      </c>
      <c r="C19" s="247"/>
      <c r="D19" s="248" t="s">
        <v>65</v>
      </c>
      <c r="E19" s="238"/>
      <c r="F19" s="252"/>
      <c r="G19" s="253"/>
      <c r="H19" s="254"/>
      <c r="I19" s="238"/>
    </row>
    <row r="20" spans="2:13" ht="33" customHeight="1" thickTop="1" x14ac:dyDescent="0.6">
      <c r="B20" s="456" t="s">
        <v>66</v>
      </c>
      <c r="C20" s="457"/>
      <c r="D20" s="458"/>
      <c r="E20" s="238"/>
      <c r="F20" s="456" t="s">
        <v>67</v>
      </c>
      <c r="G20" s="457"/>
      <c r="H20" s="458"/>
      <c r="I20" s="238"/>
    </row>
    <row r="21" spans="2:13" ht="33" customHeight="1" x14ac:dyDescent="0.6">
      <c r="B21" s="239" t="s">
        <v>97</v>
      </c>
      <c r="C21" s="242" t="s">
        <v>488</v>
      </c>
      <c r="D21" s="243" t="s">
        <v>94</v>
      </c>
      <c r="E21" s="238"/>
      <c r="F21" s="239"/>
      <c r="G21" s="321"/>
      <c r="H21" s="243"/>
      <c r="I21" s="238"/>
    </row>
    <row r="22" spans="2:13" ht="33" customHeight="1" x14ac:dyDescent="0.6">
      <c r="B22" s="239" t="s">
        <v>97</v>
      </c>
      <c r="C22" s="242" t="s">
        <v>489</v>
      </c>
      <c r="D22" s="243" t="s">
        <v>94</v>
      </c>
      <c r="E22" s="238"/>
      <c r="F22" s="239"/>
      <c r="G22" s="321"/>
      <c r="H22" s="243"/>
      <c r="I22" s="238"/>
    </row>
    <row r="23" spans="2:13" ht="33" customHeight="1" x14ac:dyDescent="0.6">
      <c r="B23" s="239" t="s">
        <v>97</v>
      </c>
      <c r="C23" s="242" t="s">
        <v>490</v>
      </c>
      <c r="D23" s="243" t="s">
        <v>92</v>
      </c>
      <c r="E23" s="238"/>
      <c r="F23" s="239"/>
      <c r="G23" s="242"/>
      <c r="H23" s="243"/>
      <c r="I23" s="238"/>
    </row>
    <row r="24" spans="2:13" ht="33" customHeight="1" thickBot="1" x14ac:dyDescent="0.65">
      <c r="B24" s="252" t="s">
        <v>97</v>
      </c>
      <c r="C24" s="253" t="s">
        <v>491</v>
      </c>
      <c r="D24" s="254" t="s">
        <v>487</v>
      </c>
      <c r="E24" s="238"/>
      <c r="F24" s="255"/>
      <c r="G24" s="247"/>
      <c r="H24" s="248"/>
      <c r="I24" s="238"/>
    </row>
    <row r="25" spans="2:13" ht="33" customHeight="1" thickTop="1" x14ac:dyDescent="0.6">
      <c r="B25" s="456" t="s">
        <v>68</v>
      </c>
      <c r="C25" s="457"/>
      <c r="D25" s="458"/>
      <c r="E25" s="238"/>
      <c r="F25" s="456" t="s">
        <v>69</v>
      </c>
      <c r="G25" s="457"/>
      <c r="H25" s="458"/>
      <c r="I25" s="238"/>
    </row>
    <row r="26" spans="2:13" ht="33" customHeight="1" x14ac:dyDescent="0.6">
      <c r="B26" s="244" t="s">
        <v>97</v>
      </c>
      <c r="C26" s="240" t="s">
        <v>492</v>
      </c>
      <c r="D26" s="245" t="s">
        <v>92</v>
      </c>
      <c r="E26" s="238"/>
      <c r="F26" s="239"/>
      <c r="G26" s="242"/>
      <c r="H26" s="243"/>
      <c r="I26" s="238"/>
    </row>
    <row r="27" spans="2:13" ht="33" customHeight="1" x14ac:dyDescent="0.6">
      <c r="B27" s="239" t="s">
        <v>97</v>
      </c>
      <c r="C27" s="242" t="s">
        <v>493</v>
      </c>
      <c r="D27" s="243" t="s">
        <v>92</v>
      </c>
      <c r="E27" s="238"/>
      <c r="F27" s="239"/>
      <c r="G27" s="242"/>
      <c r="H27" s="243"/>
      <c r="I27" s="238"/>
    </row>
    <row r="28" spans="2:13" ht="33" customHeight="1" thickBot="1" x14ac:dyDescent="0.65">
      <c r="B28" s="255" t="s">
        <v>97</v>
      </c>
      <c r="C28" s="247" t="s">
        <v>494</v>
      </c>
      <c r="D28" s="248" t="s">
        <v>92</v>
      </c>
      <c r="E28" s="238"/>
      <c r="F28" s="255"/>
      <c r="G28" s="247"/>
      <c r="H28" s="248"/>
      <c r="I28" s="238"/>
    </row>
    <row r="29" spans="2:13" ht="13.5" thickTop="1" x14ac:dyDescent="0.2"/>
  </sheetData>
  <mergeCells count="15">
    <mergeCell ref="B25:D25"/>
    <mergeCell ref="F25:H25"/>
    <mergeCell ref="F12:H12"/>
    <mergeCell ref="B16:D16"/>
    <mergeCell ref="F16:H16"/>
    <mergeCell ref="B20:D20"/>
    <mergeCell ref="F20:H20"/>
    <mergeCell ref="B7:D7"/>
    <mergeCell ref="F7:H7"/>
    <mergeCell ref="B9:D9"/>
    <mergeCell ref="B11:D11"/>
    <mergeCell ref="B1:H1"/>
    <mergeCell ref="B2:D2"/>
    <mergeCell ref="F2:H2"/>
    <mergeCell ref="B4:D4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scale="12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G19"/>
  <sheetViews>
    <sheetView zoomScaleNormal="100" workbookViewId="0">
      <selection activeCell="F9" sqref="F9"/>
    </sheetView>
  </sheetViews>
  <sheetFormatPr baseColWidth="10" defaultColWidth="11.42578125" defaultRowHeight="24" customHeight="1" x14ac:dyDescent="0.3"/>
  <cols>
    <col min="1" max="1" width="5.28515625" style="1" customWidth="1"/>
    <col min="2" max="2" width="20.5703125" style="1" customWidth="1"/>
    <col min="3" max="3" width="11.42578125" style="1"/>
    <col min="4" max="4" width="17.5703125" style="1" customWidth="1"/>
    <col min="5" max="5" width="14.5703125" style="1" bestFit="1" customWidth="1"/>
    <col min="6" max="16384" width="11.42578125" style="1"/>
  </cols>
  <sheetData>
    <row r="1" spans="2:7" s="4" customFormat="1" ht="24" customHeight="1" thickBot="1" x14ac:dyDescent="0.45">
      <c r="B1" s="2"/>
      <c r="C1" s="318"/>
      <c r="D1" s="3"/>
      <c r="E1" s="318"/>
      <c r="F1" s="319"/>
      <c r="G1" s="3"/>
    </row>
    <row r="2" spans="2:7" s="4" customFormat="1" ht="24" customHeight="1" x14ac:dyDescent="0.4">
      <c r="B2" s="461" t="s">
        <v>0</v>
      </c>
      <c r="C2" s="462"/>
      <c r="D2" s="462"/>
      <c r="E2" s="462"/>
      <c r="F2" s="463"/>
      <c r="G2" s="5"/>
    </row>
    <row r="3" spans="2:7" s="2" customFormat="1" ht="24" customHeight="1" x14ac:dyDescent="0.4">
      <c r="B3" s="464" t="s">
        <v>86</v>
      </c>
      <c r="C3" s="465"/>
      <c r="D3" s="465"/>
      <c r="E3" s="465"/>
      <c r="F3" s="466"/>
      <c r="G3" s="5"/>
    </row>
    <row r="4" spans="2:7" ht="24" customHeight="1" x14ac:dyDescent="0.4">
      <c r="B4" s="464" t="s">
        <v>88</v>
      </c>
      <c r="C4" s="465"/>
      <c r="D4" s="465"/>
      <c r="E4" s="465"/>
      <c r="F4" s="466"/>
      <c r="G4" s="5"/>
    </row>
    <row r="5" spans="2:7" ht="24" customHeight="1" thickBot="1" x14ac:dyDescent="0.45">
      <c r="B5" s="467" t="s">
        <v>80</v>
      </c>
      <c r="C5" s="468"/>
      <c r="D5" s="468"/>
      <c r="E5" s="468"/>
      <c r="F5" s="469"/>
    </row>
    <row r="6" spans="2:7" ht="24" customHeight="1" x14ac:dyDescent="0.4">
      <c r="B6" s="5"/>
      <c r="C6" s="5"/>
      <c r="D6" s="5"/>
      <c r="E6" s="5"/>
      <c r="F6" s="5"/>
    </row>
    <row r="7" spans="2:7" s="4" customFormat="1" ht="24" customHeight="1" x14ac:dyDescent="0.4">
      <c r="B7" s="1" t="s">
        <v>1</v>
      </c>
      <c r="C7" s="1"/>
      <c r="D7" s="1"/>
      <c r="F7" s="1"/>
      <c r="G7" s="1"/>
    </row>
    <row r="8" spans="2:7" ht="24" customHeight="1" x14ac:dyDescent="0.3">
      <c r="B8" s="1" t="s">
        <v>2</v>
      </c>
    </row>
    <row r="9" spans="2:7" ht="24" customHeight="1" x14ac:dyDescent="0.3">
      <c r="B9" s="1" t="s">
        <v>3</v>
      </c>
    </row>
    <row r="11" spans="2:7" ht="24" customHeight="1" x14ac:dyDescent="0.4">
      <c r="B11" s="459" t="s">
        <v>79</v>
      </c>
      <c r="C11" s="459"/>
      <c r="D11" s="459"/>
      <c r="E11" s="459"/>
      <c r="F11" s="459"/>
    </row>
    <row r="12" spans="2:7" ht="24" customHeight="1" x14ac:dyDescent="0.3">
      <c r="B12" s="1" t="s">
        <v>5</v>
      </c>
      <c r="D12" s="1" t="s">
        <v>9</v>
      </c>
      <c r="E12" s="1" t="s">
        <v>10</v>
      </c>
    </row>
    <row r="13" spans="2:7" ht="24" customHeight="1" x14ac:dyDescent="0.3">
      <c r="B13" s="1" t="s">
        <v>6</v>
      </c>
      <c r="D13" s="1" t="s">
        <v>7</v>
      </c>
      <c r="E13" s="1" t="s">
        <v>8</v>
      </c>
    </row>
    <row r="15" spans="2:7" ht="24" customHeight="1" x14ac:dyDescent="0.4">
      <c r="B15" s="459" t="s">
        <v>81</v>
      </c>
      <c r="C15" s="459"/>
      <c r="D15" s="459"/>
      <c r="E15" s="459"/>
      <c r="F15" s="459"/>
    </row>
    <row r="16" spans="2:7" ht="24" customHeight="1" x14ac:dyDescent="0.4">
      <c r="B16" s="5"/>
      <c r="C16" s="5"/>
      <c r="D16" s="5"/>
      <c r="E16" s="5"/>
      <c r="F16" s="5"/>
    </row>
    <row r="17" spans="2:7" ht="24" customHeight="1" x14ac:dyDescent="0.3">
      <c r="B17" s="460" t="s">
        <v>61</v>
      </c>
      <c r="C17" s="460"/>
      <c r="D17" s="460"/>
      <c r="E17" s="460"/>
      <c r="F17" s="460"/>
    </row>
    <row r="18" spans="2:7" s="4" customFormat="1" ht="24" customHeight="1" x14ac:dyDescent="0.4">
      <c r="B18" s="317"/>
      <c r="C18" s="317"/>
      <c r="D18" s="317"/>
      <c r="E18" s="317"/>
      <c r="F18" s="1"/>
      <c r="G18" s="1"/>
    </row>
    <row r="19" spans="2:7" ht="24" customHeight="1" x14ac:dyDescent="0.3">
      <c r="B19" s="317"/>
      <c r="C19" s="317"/>
      <c r="D19" s="317"/>
      <c r="E19" s="317"/>
    </row>
  </sheetData>
  <mergeCells count="7">
    <mergeCell ref="B15:F15"/>
    <mergeCell ref="B17:F17"/>
    <mergeCell ref="B2:F2"/>
    <mergeCell ref="B3:F3"/>
    <mergeCell ref="B4:F4"/>
    <mergeCell ref="B11:F11"/>
    <mergeCell ref="B5:F5"/>
  </mergeCells>
  <phoneticPr fontId="25" type="noConversion"/>
  <printOptions horizontalCentered="1"/>
  <pageMargins left="0" right="0" top="0.98" bottom="0.98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showGridLines="0" topLeftCell="C1" workbookViewId="0">
      <selection activeCell="Z8" sqref="Z8"/>
    </sheetView>
  </sheetViews>
  <sheetFormatPr baseColWidth="10" defaultColWidth="11.42578125" defaultRowHeight="12.75" x14ac:dyDescent="0.2"/>
  <cols>
    <col min="1" max="2" width="3.7109375" style="106" hidden="1" customWidth="1"/>
    <col min="3" max="3" width="3.7109375" style="106" customWidth="1"/>
    <col min="4" max="4" width="7.7109375" style="107" customWidth="1"/>
    <col min="5" max="5" width="3.7109375" style="108" customWidth="1"/>
    <col min="6" max="6" width="6.7109375" style="107" customWidth="1"/>
    <col min="7" max="7" width="3.7109375" style="108" customWidth="1"/>
    <col min="8" max="8" width="6.7109375" style="108" customWidth="1"/>
    <col min="9" max="9" width="3.7109375" style="105" customWidth="1"/>
    <col min="10" max="10" width="6.7109375" style="108" customWidth="1"/>
    <col min="11" max="11" width="3.7109375" style="105" customWidth="1"/>
    <col min="12" max="12" width="7.42578125" style="109" customWidth="1"/>
    <col min="13" max="13" width="3.7109375" style="105" customWidth="1"/>
    <col min="14" max="14" width="11.42578125" style="105"/>
    <col min="15" max="15" width="7.7109375" style="107" customWidth="1"/>
    <col min="16" max="16" width="3.7109375" style="108" customWidth="1"/>
    <col min="17" max="17" width="6.7109375" style="107" customWidth="1"/>
    <col min="18" max="18" width="3.7109375" style="108" customWidth="1"/>
    <col min="19" max="19" width="6.7109375" style="109" customWidth="1"/>
    <col min="20" max="20" width="3.7109375" style="105" customWidth="1"/>
    <col min="21" max="21" width="6.7109375" style="109" customWidth="1"/>
    <col min="22" max="22" width="3.7109375" style="105" customWidth="1"/>
    <col min="23" max="23" width="7.42578125" style="109" customWidth="1"/>
    <col min="24" max="24" width="3.7109375" style="105" customWidth="1"/>
    <col min="25" max="26" width="11.5703125" customWidth="1"/>
    <col min="27" max="32" width="11.42578125" style="105"/>
    <col min="33" max="33" width="7.42578125" style="110" customWidth="1"/>
    <col min="34" max="34" width="3.7109375" style="105" customWidth="1"/>
    <col min="35" max="16384" width="11.42578125" style="105"/>
  </cols>
  <sheetData>
    <row r="1" spans="1:34" ht="28.5" customHeight="1" x14ac:dyDescent="0.3">
      <c r="A1" s="111"/>
      <c r="B1" s="111"/>
      <c r="C1" s="111"/>
      <c r="D1" s="112"/>
      <c r="E1" s="113"/>
      <c r="F1" s="112"/>
      <c r="G1" s="113"/>
      <c r="I1" s="114"/>
      <c r="J1" s="113"/>
      <c r="K1" s="114"/>
      <c r="O1" s="112"/>
      <c r="P1" s="113"/>
      <c r="Q1" s="112"/>
      <c r="R1" s="113"/>
      <c r="T1" s="114"/>
      <c r="U1" s="213"/>
      <c r="V1" s="114"/>
    </row>
    <row r="2" spans="1:34" ht="12.75" customHeight="1" x14ac:dyDescent="0.2">
      <c r="E2" s="115"/>
      <c r="G2" s="115"/>
      <c r="J2" s="115"/>
      <c r="P2" s="115"/>
      <c r="R2" s="115"/>
      <c r="U2" s="214"/>
    </row>
    <row r="3" spans="1:34" ht="19.5" x14ac:dyDescent="0.2">
      <c r="E3" s="115"/>
      <c r="G3" s="115"/>
      <c r="J3" s="115"/>
      <c r="P3" s="115"/>
      <c r="R3" s="115"/>
      <c r="U3" s="214"/>
    </row>
    <row r="4" spans="1:34" ht="13.5" thickBot="1" x14ac:dyDescent="0.25">
      <c r="H4" s="116"/>
      <c r="S4" s="207"/>
    </row>
    <row r="5" spans="1:34" s="5" customFormat="1" ht="24" customHeight="1" thickBot="1" x14ac:dyDescent="0.45">
      <c r="A5" s="186"/>
      <c r="B5" s="186"/>
      <c r="C5" s="186"/>
      <c r="D5" s="470" t="s">
        <v>53</v>
      </c>
      <c r="E5" s="471"/>
      <c r="F5" s="471"/>
      <c r="G5" s="471"/>
      <c r="H5" s="471"/>
      <c r="I5" s="471"/>
      <c r="J5" s="471"/>
      <c r="K5" s="471"/>
      <c r="L5" s="471"/>
      <c r="M5" s="472"/>
      <c r="O5" s="470" t="s">
        <v>54</v>
      </c>
      <c r="P5" s="471"/>
      <c r="Q5" s="471"/>
      <c r="R5" s="471"/>
      <c r="S5" s="471"/>
      <c r="T5" s="471"/>
      <c r="U5" s="471"/>
      <c r="V5" s="471"/>
      <c r="W5" s="471"/>
      <c r="X5" s="472"/>
      <c r="Y5" s="4"/>
      <c r="Z5" s="4"/>
      <c r="AG5" s="187"/>
    </row>
    <row r="6" spans="1:34" ht="15" x14ac:dyDescent="0.2">
      <c r="E6" s="117"/>
      <c r="G6" s="117"/>
      <c r="H6" s="116"/>
      <c r="J6" s="117"/>
      <c r="P6" s="117"/>
      <c r="R6" s="117"/>
      <c r="S6" s="207"/>
      <c r="U6" s="215"/>
    </row>
    <row r="7" spans="1:34" ht="13.5" thickBot="1" x14ac:dyDescent="0.25">
      <c r="H7" s="116"/>
      <c r="S7" s="207"/>
    </row>
    <row r="8" spans="1:34" ht="39" thickBot="1" x14ac:dyDescent="0.25">
      <c r="A8" s="118"/>
      <c r="B8" s="119"/>
      <c r="C8" s="119"/>
      <c r="D8" s="120" t="s">
        <v>40</v>
      </c>
      <c r="E8" s="121" t="s">
        <v>41</v>
      </c>
      <c r="F8" s="120" t="s">
        <v>42</v>
      </c>
      <c r="G8" s="121" t="s">
        <v>41</v>
      </c>
      <c r="H8" s="122" t="s">
        <v>38</v>
      </c>
      <c r="I8" s="121" t="s">
        <v>41</v>
      </c>
      <c r="J8" s="122" t="s">
        <v>39</v>
      </c>
      <c r="K8" s="121" t="s">
        <v>41</v>
      </c>
      <c r="L8" s="122" t="s">
        <v>43</v>
      </c>
      <c r="M8" s="123" t="s">
        <v>41</v>
      </c>
      <c r="O8" s="192" t="s">
        <v>40</v>
      </c>
      <c r="P8" s="121" t="s">
        <v>41</v>
      </c>
      <c r="Q8" s="188" t="s">
        <v>42</v>
      </c>
      <c r="R8" s="121" t="s">
        <v>41</v>
      </c>
      <c r="S8" s="190" t="s">
        <v>38</v>
      </c>
      <c r="T8" s="121" t="s">
        <v>41</v>
      </c>
      <c r="U8" s="190" t="s">
        <v>39</v>
      </c>
      <c r="V8" s="121" t="s">
        <v>41</v>
      </c>
      <c r="W8" s="190" t="s">
        <v>43</v>
      </c>
      <c r="X8" s="123" t="s">
        <v>41</v>
      </c>
      <c r="AG8" s="124" t="s">
        <v>44</v>
      </c>
      <c r="AH8" s="125" t="s">
        <v>41</v>
      </c>
    </row>
    <row r="9" spans="1:34" ht="13.5" thickBot="1" x14ac:dyDescent="0.25">
      <c r="A9" s="126"/>
      <c r="B9" s="119"/>
      <c r="C9" s="119"/>
      <c r="D9" s="127"/>
      <c r="E9" s="128">
        <v>0</v>
      </c>
      <c r="F9" s="127"/>
      <c r="G9" s="128">
        <v>0</v>
      </c>
      <c r="H9" s="129"/>
      <c r="I9" s="128">
        <v>0</v>
      </c>
      <c r="J9" s="129"/>
      <c r="K9" s="128">
        <v>0</v>
      </c>
      <c r="L9" s="129"/>
      <c r="M9" s="130">
        <v>0</v>
      </c>
      <c r="O9" s="200"/>
      <c r="P9" s="201">
        <v>0</v>
      </c>
      <c r="Q9" s="189"/>
      <c r="R9" s="128">
        <v>0</v>
      </c>
      <c r="S9" s="191"/>
      <c r="T9" s="128">
        <v>0</v>
      </c>
      <c r="U9" s="191"/>
      <c r="V9" s="128">
        <v>0</v>
      </c>
      <c r="W9" s="191"/>
      <c r="X9" s="130">
        <v>0</v>
      </c>
      <c r="AG9" s="131"/>
      <c r="AH9" s="132">
        <v>0</v>
      </c>
    </row>
    <row r="10" spans="1:34" ht="15.2" customHeight="1" x14ac:dyDescent="0.2">
      <c r="A10" s="133"/>
      <c r="B10" s="134"/>
      <c r="C10" s="134"/>
      <c r="D10" s="135"/>
      <c r="E10" s="136">
        <v>1</v>
      </c>
      <c r="F10" s="135"/>
      <c r="G10" s="136">
        <v>1</v>
      </c>
      <c r="H10" s="137"/>
      <c r="I10" s="138">
        <v>1</v>
      </c>
      <c r="J10" s="137"/>
      <c r="K10" s="136">
        <v>1</v>
      </c>
      <c r="L10" s="137"/>
      <c r="M10" s="139">
        <v>1</v>
      </c>
      <c r="O10" s="193"/>
      <c r="P10" s="141">
        <v>1</v>
      </c>
      <c r="Q10" s="135"/>
      <c r="R10" s="141">
        <v>1</v>
      </c>
      <c r="S10" s="137"/>
      <c r="T10" s="141">
        <v>1</v>
      </c>
      <c r="U10" s="137"/>
      <c r="V10" s="141">
        <v>1</v>
      </c>
      <c r="W10" s="202"/>
      <c r="X10" s="204">
        <v>1</v>
      </c>
      <c r="AG10" s="131">
        <v>0.01</v>
      </c>
      <c r="AH10" s="132">
        <v>1</v>
      </c>
    </row>
    <row r="11" spans="1:34" ht="15.2" customHeight="1" x14ac:dyDescent="0.2">
      <c r="A11" s="133"/>
      <c r="B11" s="134"/>
      <c r="C11" s="134"/>
      <c r="D11" s="140"/>
      <c r="E11" s="141">
        <v>2</v>
      </c>
      <c r="F11" s="140"/>
      <c r="G11" s="141">
        <v>2</v>
      </c>
      <c r="H11" s="290">
        <v>0.5</v>
      </c>
      <c r="I11" s="143">
        <v>2</v>
      </c>
      <c r="J11" s="142">
        <v>4</v>
      </c>
      <c r="K11" s="141">
        <v>2</v>
      </c>
      <c r="L11" s="142">
        <v>2</v>
      </c>
      <c r="M11" s="144">
        <v>2</v>
      </c>
      <c r="O11" s="194"/>
      <c r="P11" s="141">
        <v>2</v>
      </c>
      <c r="Q11" s="140"/>
      <c r="R11" s="141">
        <v>2</v>
      </c>
      <c r="S11" s="290">
        <v>0.5</v>
      </c>
      <c r="T11" s="141">
        <v>2</v>
      </c>
      <c r="U11" s="142">
        <v>3.5</v>
      </c>
      <c r="V11" s="141">
        <v>2</v>
      </c>
      <c r="W11" s="203">
        <v>1.8</v>
      </c>
      <c r="X11" s="205">
        <v>2</v>
      </c>
      <c r="AG11" s="131">
        <v>8</v>
      </c>
      <c r="AH11" s="132">
        <v>2</v>
      </c>
    </row>
    <row r="12" spans="1:34" ht="15.2" customHeight="1" x14ac:dyDescent="0.2">
      <c r="A12" s="133"/>
      <c r="B12" s="134"/>
      <c r="C12" s="134"/>
      <c r="D12" s="140">
        <v>-7</v>
      </c>
      <c r="E12" s="141">
        <v>3</v>
      </c>
      <c r="F12" s="140">
        <v>-9.1999999999999993</v>
      </c>
      <c r="G12" s="141">
        <v>3</v>
      </c>
      <c r="H12" s="142">
        <v>0.96</v>
      </c>
      <c r="I12" s="143">
        <v>3</v>
      </c>
      <c r="J12" s="142">
        <v>5.4</v>
      </c>
      <c r="K12" s="141">
        <v>3</v>
      </c>
      <c r="L12" s="142">
        <v>2.5499999999999998</v>
      </c>
      <c r="M12" s="144">
        <v>3</v>
      </c>
      <c r="O12" s="194">
        <v>-7</v>
      </c>
      <c r="P12" s="141">
        <v>3</v>
      </c>
      <c r="Q12" s="194">
        <v>-9</v>
      </c>
      <c r="R12" s="141">
        <v>3</v>
      </c>
      <c r="S12" s="208">
        <v>0.79</v>
      </c>
      <c r="T12" s="141">
        <v>3</v>
      </c>
      <c r="U12" s="208">
        <v>4.8</v>
      </c>
      <c r="V12" s="141">
        <v>3</v>
      </c>
      <c r="W12" s="216">
        <v>2.4</v>
      </c>
      <c r="X12" s="205">
        <v>3</v>
      </c>
      <c r="AG12" s="131">
        <v>8.5</v>
      </c>
      <c r="AH12" s="132">
        <v>3</v>
      </c>
    </row>
    <row r="13" spans="1:34" ht="15.2" customHeight="1" x14ac:dyDescent="0.2">
      <c r="A13" s="133"/>
      <c r="B13" s="134"/>
      <c r="C13" s="134"/>
      <c r="D13" s="140">
        <v>-6.8</v>
      </c>
      <c r="E13" s="141">
        <v>4</v>
      </c>
      <c r="F13" s="140">
        <v>-8.9</v>
      </c>
      <c r="G13" s="141">
        <v>4</v>
      </c>
      <c r="H13" s="142"/>
      <c r="I13" s="143">
        <v>4</v>
      </c>
      <c r="J13" s="142">
        <v>5.7</v>
      </c>
      <c r="K13" s="141">
        <v>4</v>
      </c>
      <c r="L13" s="142">
        <v>3</v>
      </c>
      <c r="M13" s="144">
        <v>4</v>
      </c>
      <c r="O13" s="194">
        <v>-6.8</v>
      </c>
      <c r="P13" s="141">
        <v>4</v>
      </c>
      <c r="Q13" s="194">
        <v>-8.8000000000000007</v>
      </c>
      <c r="R13" s="141">
        <v>4</v>
      </c>
      <c r="S13" s="208"/>
      <c r="T13" s="141">
        <v>4</v>
      </c>
      <c r="U13" s="208">
        <v>5.2</v>
      </c>
      <c r="V13" s="141">
        <v>4</v>
      </c>
      <c r="W13" s="216">
        <v>2.8</v>
      </c>
      <c r="X13" s="205">
        <v>4</v>
      </c>
      <c r="AG13" s="131">
        <v>9</v>
      </c>
      <c r="AH13" s="132">
        <v>4</v>
      </c>
    </row>
    <row r="14" spans="1:34" ht="15.2" customHeight="1" x14ac:dyDescent="0.2">
      <c r="A14" s="133"/>
      <c r="B14" s="134"/>
      <c r="C14" s="134"/>
      <c r="D14" s="145">
        <v>-6.6</v>
      </c>
      <c r="E14" s="141">
        <v>5</v>
      </c>
      <c r="F14" s="145">
        <v>-8.6</v>
      </c>
      <c r="G14" s="141">
        <v>5</v>
      </c>
      <c r="H14" s="146">
        <v>0.98</v>
      </c>
      <c r="I14" s="143">
        <v>5</v>
      </c>
      <c r="J14" s="146">
        <v>6</v>
      </c>
      <c r="K14" s="141">
        <v>5</v>
      </c>
      <c r="L14" s="146">
        <v>3.45</v>
      </c>
      <c r="M14" s="144">
        <v>5</v>
      </c>
      <c r="O14" s="195">
        <v>-6.6</v>
      </c>
      <c r="P14" s="141">
        <v>5</v>
      </c>
      <c r="Q14" s="195">
        <v>-8.6</v>
      </c>
      <c r="R14" s="141">
        <v>5</v>
      </c>
      <c r="S14" s="209">
        <v>0.81</v>
      </c>
      <c r="T14" s="143">
        <v>5</v>
      </c>
      <c r="U14" s="209">
        <v>5.6</v>
      </c>
      <c r="V14" s="141">
        <v>5</v>
      </c>
      <c r="W14" s="217">
        <v>3.2</v>
      </c>
      <c r="X14" s="205">
        <v>5</v>
      </c>
      <c r="AG14" s="131">
        <v>9.5</v>
      </c>
      <c r="AH14" s="132">
        <v>5</v>
      </c>
    </row>
    <row r="15" spans="1:34" ht="15.2" customHeight="1" x14ac:dyDescent="0.2">
      <c r="A15" s="133"/>
      <c r="B15" s="134"/>
      <c r="C15" s="134"/>
      <c r="D15" s="140">
        <v>-6.4</v>
      </c>
      <c r="E15" s="141">
        <v>6</v>
      </c>
      <c r="F15" s="140">
        <v>-8.3000000000000007</v>
      </c>
      <c r="G15" s="141">
        <v>6</v>
      </c>
      <c r="H15" s="142"/>
      <c r="I15" s="143">
        <v>6</v>
      </c>
      <c r="J15" s="142">
        <v>6.3</v>
      </c>
      <c r="K15" s="141">
        <v>6</v>
      </c>
      <c r="L15" s="142">
        <v>3.85</v>
      </c>
      <c r="M15" s="144">
        <v>6</v>
      </c>
      <c r="O15" s="194">
        <v>-6.4</v>
      </c>
      <c r="P15" s="141">
        <v>6</v>
      </c>
      <c r="Q15" s="194">
        <v>-8.4</v>
      </c>
      <c r="R15" s="141">
        <v>6</v>
      </c>
      <c r="S15" s="208"/>
      <c r="T15" s="143">
        <v>6</v>
      </c>
      <c r="U15" s="208">
        <v>5.9</v>
      </c>
      <c r="V15" s="141">
        <v>6</v>
      </c>
      <c r="W15" s="216">
        <v>3.5</v>
      </c>
      <c r="X15" s="205">
        <v>6</v>
      </c>
      <c r="AG15" s="131">
        <v>10</v>
      </c>
      <c r="AH15" s="132">
        <v>6</v>
      </c>
    </row>
    <row r="16" spans="1:34" ht="15.2" customHeight="1" x14ac:dyDescent="0.2">
      <c r="A16" s="133"/>
      <c r="B16" s="134"/>
      <c r="C16" s="134"/>
      <c r="D16" s="140">
        <v>-6.1</v>
      </c>
      <c r="E16" s="141">
        <v>7</v>
      </c>
      <c r="F16" s="140">
        <v>-8.1</v>
      </c>
      <c r="G16" s="141">
        <v>7</v>
      </c>
      <c r="H16" s="142">
        <v>1.01</v>
      </c>
      <c r="I16" s="143">
        <v>7</v>
      </c>
      <c r="J16" s="142">
        <v>6.6</v>
      </c>
      <c r="K16" s="141">
        <v>7</v>
      </c>
      <c r="L16" s="142">
        <v>4.25</v>
      </c>
      <c r="M16" s="144">
        <v>7</v>
      </c>
      <c r="O16" s="194">
        <v>-6.2</v>
      </c>
      <c r="P16" s="141">
        <v>7</v>
      </c>
      <c r="Q16" s="194">
        <v>-8.3000000000000007</v>
      </c>
      <c r="R16" s="141">
        <v>7</v>
      </c>
      <c r="S16" s="208">
        <v>0.86</v>
      </c>
      <c r="T16" s="143">
        <v>7</v>
      </c>
      <c r="U16" s="208">
        <v>6.1</v>
      </c>
      <c r="V16" s="141">
        <v>7</v>
      </c>
      <c r="W16" s="216">
        <v>3.75</v>
      </c>
      <c r="X16" s="205">
        <v>7</v>
      </c>
      <c r="AG16" s="131">
        <v>10.5</v>
      </c>
      <c r="AH16" s="132">
        <v>7</v>
      </c>
    </row>
    <row r="17" spans="1:34" ht="15.2" customHeight="1" x14ac:dyDescent="0.2">
      <c r="A17" s="133"/>
      <c r="B17" s="134"/>
      <c r="C17" s="134"/>
      <c r="D17" s="140">
        <v>-5.9</v>
      </c>
      <c r="E17" s="141">
        <v>8</v>
      </c>
      <c r="F17" s="140">
        <v>-7.9</v>
      </c>
      <c r="G17" s="141">
        <v>8</v>
      </c>
      <c r="H17" s="142"/>
      <c r="I17" s="143">
        <v>8</v>
      </c>
      <c r="J17" s="142">
        <v>6.9</v>
      </c>
      <c r="K17" s="141">
        <v>8</v>
      </c>
      <c r="L17" s="142">
        <v>4.6500000000000004</v>
      </c>
      <c r="M17" s="144">
        <v>8</v>
      </c>
      <c r="O17" s="194">
        <v>-6.1</v>
      </c>
      <c r="P17" s="141">
        <v>8</v>
      </c>
      <c r="Q17" s="194">
        <v>-8.1999999999999993</v>
      </c>
      <c r="R17" s="141">
        <v>8</v>
      </c>
      <c r="S17" s="208"/>
      <c r="T17" s="143">
        <v>8</v>
      </c>
      <c r="U17" s="208">
        <v>6.3</v>
      </c>
      <c r="V17" s="141">
        <v>8</v>
      </c>
      <c r="W17" s="216">
        <v>4</v>
      </c>
      <c r="X17" s="205">
        <v>8</v>
      </c>
      <c r="AG17" s="131">
        <v>11</v>
      </c>
      <c r="AH17" s="132">
        <v>8</v>
      </c>
    </row>
    <row r="18" spans="1:34" ht="15.2" customHeight="1" x14ac:dyDescent="0.2">
      <c r="A18" s="133"/>
      <c r="B18" s="134"/>
      <c r="C18" s="134"/>
      <c r="D18" s="140">
        <v>-5.8</v>
      </c>
      <c r="E18" s="141">
        <v>9</v>
      </c>
      <c r="F18" s="140">
        <v>-7.6</v>
      </c>
      <c r="G18" s="141">
        <v>9</v>
      </c>
      <c r="H18" s="142">
        <v>1.05</v>
      </c>
      <c r="I18" s="143">
        <v>9</v>
      </c>
      <c r="J18" s="142">
        <v>7.2</v>
      </c>
      <c r="K18" s="141">
        <v>9</v>
      </c>
      <c r="L18" s="142">
        <v>5.05</v>
      </c>
      <c r="M18" s="144">
        <v>9</v>
      </c>
      <c r="O18" s="194">
        <v>-6</v>
      </c>
      <c r="P18" s="141">
        <v>9</v>
      </c>
      <c r="Q18" s="194">
        <v>-8</v>
      </c>
      <c r="R18" s="141">
        <v>9</v>
      </c>
      <c r="S18" s="208">
        <v>0.91</v>
      </c>
      <c r="T18" s="143">
        <v>9</v>
      </c>
      <c r="U18" s="208">
        <v>6.5</v>
      </c>
      <c r="V18" s="141">
        <v>9</v>
      </c>
      <c r="W18" s="290">
        <v>4.25</v>
      </c>
      <c r="X18" s="205">
        <v>9</v>
      </c>
      <c r="AG18" s="131">
        <v>11.6</v>
      </c>
      <c r="AH18" s="132">
        <v>9</v>
      </c>
    </row>
    <row r="19" spans="1:34" ht="15.2" customHeight="1" x14ac:dyDescent="0.2">
      <c r="A19" s="133"/>
      <c r="B19" s="134"/>
      <c r="C19" s="134"/>
      <c r="D19" s="147">
        <v>-5.6</v>
      </c>
      <c r="E19" s="141">
        <v>10</v>
      </c>
      <c r="F19" s="147">
        <v>-7.4</v>
      </c>
      <c r="G19" s="141">
        <v>10</v>
      </c>
      <c r="H19" s="148"/>
      <c r="I19" s="143">
        <v>10</v>
      </c>
      <c r="J19" s="148">
        <v>7.5</v>
      </c>
      <c r="K19" s="141">
        <v>10</v>
      </c>
      <c r="L19" s="148">
        <v>5.45</v>
      </c>
      <c r="M19" s="144">
        <v>10</v>
      </c>
      <c r="O19" s="196">
        <v>-5.9</v>
      </c>
      <c r="P19" s="141">
        <v>10</v>
      </c>
      <c r="Q19" s="196">
        <v>-7.9</v>
      </c>
      <c r="R19" s="141">
        <v>10</v>
      </c>
      <c r="S19" s="210"/>
      <c r="T19" s="143">
        <v>10</v>
      </c>
      <c r="U19" s="210">
        <v>6.7</v>
      </c>
      <c r="V19" s="141">
        <v>10</v>
      </c>
      <c r="W19" s="218">
        <v>4.5</v>
      </c>
      <c r="X19" s="205">
        <v>10</v>
      </c>
      <c r="AG19" s="131">
        <v>12.2</v>
      </c>
      <c r="AH19" s="132">
        <v>10</v>
      </c>
    </row>
    <row r="20" spans="1:34" ht="15.2" customHeight="1" x14ac:dyDescent="0.2">
      <c r="A20" s="133"/>
      <c r="B20" s="134"/>
      <c r="C20" s="134"/>
      <c r="D20" s="140">
        <v>-5.5</v>
      </c>
      <c r="E20" s="141">
        <v>11</v>
      </c>
      <c r="F20" s="140">
        <v>-7.2</v>
      </c>
      <c r="G20" s="141">
        <v>11</v>
      </c>
      <c r="H20" s="142">
        <v>1.07</v>
      </c>
      <c r="I20" s="143">
        <v>11</v>
      </c>
      <c r="J20" s="142">
        <v>7.8</v>
      </c>
      <c r="K20" s="141">
        <v>11</v>
      </c>
      <c r="L20" s="142">
        <v>5.85</v>
      </c>
      <c r="M20" s="144">
        <v>11</v>
      </c>
      <c r="O20" s="194">
        <v>-5.8</v>
      </c>
      <c r="P20" s="141">
        <v>11</v>
      </c>
      <c r="Q20" s="194">
        <v>-7.8</v>
      </c>
      <c r="R20" s="141">
        <v>11</v>
      </c>
      <c r="S20" s="208">
        <v>0.94</v>
      </c>
      <c r="T20" s="143">
        <v>11</v>
      </c>
      <c r="U20" s="208">
        <v>6.9</v>
      </c>
      <c r="V20" s="141">
        <v>11</v>
      </c>
      <c r="W20" s="216">
        <v>4.75</v>
      </c>
      <c r="X20" s="205">
        <v>11</v>
      </c>
      <c r="AG20" s="131">
        <v>12.8</v>
      </c>
      <c r="AH20" s="132">
        <v>11</v>
      </c>
    </row>
    <row r="21" spans="1:34" ht="15.2" customHeight="1" x14ac:dyDescent="0.2">
      <c r="A21" s="133"/>
      <c r="B21" s="134"/>
      <c r="C21" s="134"/>
      <c r="D21" s="140">
        <v>-5.4</v>
      </c>
      <c r="E21" s="141">
        <v>12</v>
      </c>
      <c r="F21" s="140">
        <v>-7</v>
      </c>
      <c r="G21" s="141">
        <v>12</v>
      </c>
      <c r="H21" s="142"/>
      <c r="I21" s="143">
        <v>12</v>
      </c>
      <c r="J21" s="142">
        <v>8.1</v>
      </c>
      <c r="K21" s="141">
        <v>12</v>
      </c>
      <c r="L21" s="142">
        <v>6.25</v>
      </c>
      <c r="M21" s="144">
        <v>12</v>
      </c>
      <c r="O21" s="194"/>
      <c r="P21" s="141">
        <v>12</v>
      </c>
      <c r="Q21" s="194">
        <v>-7.7</v>
      </c>
      <c r="R21" s="141">
        <v>12</v>
      </c>
      <c r="S21" s="208"/>
      <c r="T21" s="143">
        <v>12</v>
      </c>
      <c r="U21" s="208">
        <v>7.1</v>
      </c>
      <c r="V21" s="141">
        <v>12</v>
      </c>
      <c r="W21" s="216">
        <v>5</v>
      </c>
      <c r="X21" s="205">
        <v>12</v>
      </c>
      <c r="AG21" s="131">
        <v>13.4</v>
      </c>
      <c r="AH21" s="132">
        <v>12</v>
      </c>
    </row>
    <row r="22" spans="1:34" ht="15.2" customHeight="1" x14ac:dyDescent="0.2">
      <c r="A22" s="133"/>
      <c r="B22" s="134"/>
      <c r="C22" s="134"/>
      <c r="D22" s="140">
        <v>-5.3</v>
      </c>
      <c r="E22" s="141">
        <v>13</v>
      </c>
      <c r="F22" s="140">
        <v>-6.8</v>
      </c>
      <c r="G22" s="141">
        <v>13</v>
      </c>
      <c r="H22" s="142">
        <v>1.0900000000000001</v>
      </c>
      <c r="I22" s="143">
        <v>13</v>
      </c>
      <c r="J22" s="142">
        <v>8.3000000000000007</v>
      </c>
      <c r="K22" s="141">
        <v>13</v>
      </c>
      <c r="L22" s="142">
        <v>6.5</v>
      </c>
      <c r="M22" s="144">
        <v>13</v>
      </c>
      <c r="O22" s="194">
        <v>-5.7</v>
      </c>
      <c r="P22" s="141">
        <v>13</v>
      </c>
      <c r="Q22" s="194">
        <v>-7.5</v>
      </c>
      <c r="R22" s="141">
        <v>13</v>
      </c>
      <c r="S22" s="208">
        <v>0.98</v>
      </c>
      <c r="T22" s="143">
        <v>13</v>
      </c>
      <c r="U22" s="208">
        <v>7.3</v>
      </c>
      <c r="V22" s="141">
        <v>13</v>
      </c>
      <c r="W22" s="216">
        <v>5.25</v>
      </c>
      <c r="X22" s="205">
        <v>13</v>
      </c>
      <c r="AG22" s="131">
        <v>14</v>
      </c>
      <c r="AH22" s="132">
        <v>13</v>
      </c>
    </row>
    <row r="23" spans="1:34" ht="15.2" customHeight="1" x14ac:dyDescent="0.2">
      <c r="A23" s="133"/>
      <c r="B23" s="134"/>
      <c r="C23" s="134"/>
      <c r="D23" s="140">
        <v>-5.2</v>
      </c>
      <c r="E23" s="141">
        <v>14</v>
      </c>
      <c r="F23" s="140">
        <v>-6.7</v>
      </c>
      <c r="G23" s="141">
        <v>14</v>
      </c>
      <c r="H23" s="142"/>
      <c r="I23" s="143">
        <v>14</v>
      </c>
      <c r="J23" s="142">
        <v>8.5</v>
      </c>
      <c r="K23" s="141">
        <v>14</v>
      </c>
      <c r="L23" s="142">
        <v>6.75</v>
      </c>
      <c r="M23" s="144">
        <v>14</v>
      </c>
      <c r="O23" s="194">
        <v>-5.6</v>
      </c>
      <c r="P23" s="141">
        <v>14</v>
      </c>
      <c r="Q23" s="194">
        <v>-7.4</v>
      </c>
      <c r="R23" s="141">
        <v>14</v>
      </c>
      <c r="S23" s="208">
        <v>1.02</v>
      </c>
      <c r="T23" s="143">
        <v>14</v>
      </c>
      <c r="U23" s="208">
        <v>7.5</v>
      </c>
      <c r="V23" s="141">
        <v>14</v>
      </c>
      <c r="W23" s="216">
        <v>5.5</v>
      </c>
      <c r="X23" s="205">
        <v>14</v>
      </c>
      <c r="AG23" s="131">
        <v>14.8</v>
      </c>
      <c r="AH23" s="132">
        <v>14</v>
      </c>
    </row>
    <row r="24" spans="1:34" ht="15.2" customHeight="1" x14ac:dyDescent="0.2">
      <c r="A24" s="133"/>
      <c r="B24" s="134"/>
      <c r="C24" s="134"/>
      <c r="D24" s="145"/>
      <c r="E24" s="141">
        <v>15</v>
      </c>
      <c r="F24" s="145">
        <v>-6.6</v>
      </c>
      <c r="G24" s="141">
        <v>15</v>
      </c>
      <c r="H24" s="146">
        <v>1.1200000000000001</v>
      </c>
      <c r="I24" s="143">
        <v>15</v>
      </c>
      <c r="J24" s="146">
        <v>8.6999999999999993</v>
      </c>
      <c r="K24" s="141">
        <v>15</v>
      </c>
      <c r="L24" s="146">
        <v>7</v>
      </c>
      <c r="M24" s="144">
        <v>15</v>
      </c>
      <c r="O24" s="195"/>
      <c r="P24" s="141">
        <v>15</v>
      </c>
      <c r="Q24" s="195">
        <v>-7.3</v>
      </c>
      <c r="R24" s="141">
        <v>15</v>
      </c>
      <c r="S24" s="209">
        <v>1.06</v>
      </c>
      <c r="T24" s="143">
        <v>15</v>
      </c>
      <c r="U24" s="209">
        <v>7.7</v>
      </c>
      <c r="V24" s="141">
        <v>15</v>
      </c>
      <c r="W24" s="217">
        <v>5.75</v>
      </c>
      <c r="X24" s="205">
        <v>15</v>
      </c>
      <c r="AG24" s="131">
        <v>15.6</v>
      </c>
      <c r="AH24" s="132">
        <v>15</v>
      </c>
    </row>
    <row r="25" spans="1:34" ht="15.2" customHeight="1" x14ac:dyDescent="0.2">
      <c r="A25" s="133"/>
      <c r="B25" s="134"/>
      <c r="C25" s="134"/>
      <c r="D25" s="140">
        <v>-5.0999999999999996</v>
      </c>
      <c r="E25" s="141">
        <v>16</v>
      </c>
      <c r="F25" s="140">
        <v>-6.5</v>
      </c>
      <c r="G25" s="141">
        <v>16</v>
      </c>
      <c r="H25" s="142"/>
      <c r="I25" s="143">
        <v>16</v>
      </c>
      <c r="J25" s="142">
        <v>8.9</v>
      </c>
      <c r="K25" s="141">
        <v>16</v>
      </c>
      <c r="L25" s="142">
        <v>7.25</v>
      </c>
      <c r="M25" s="144">
        <v>16</v>
      </c>
      <c r="O25" s="194">
        <v>-5.5</v>
      </c>
      <c r="P25" s="141">
        <v>16</v>
      </c>
      <c r="Q25" s="194">
        <v>-7.1</v>
      </c>
      <c r="R25" s="141">
        <v>16</v>
      </c>
      <c r="S25" s="208">
        <v>1.0900000000000001</v>
      </c>
      <c r="T25" s="143">
        <v>16</v>
      </c>
      <c r="U25" s="208">
        <v>7.9</v>
      </c>
      <c r="V25" s="141">
        <v>16</v>
      </c>
      <c r="W25" s="216">
        <v>6</v>
      </c>
      <c r="X25" s="205">
        <v>16</v>
      </c>
      <c r="AG25" s="131">
        <v>16.399999999999999</v>
      </c>
      <c r="AH25" s="132">
        <v>16</v>
      </c>
    </row>
    <row r="26" spans="1:34" ht="15.2" customHeight="1" x14ac:dyDescent="0.2">
      <c r="A26" s="133"/>
      <c r="B26" s="134"/>
      <c r="C26" s="134"/>
      <c r="D26" s="140">
        <v>-5</v>
      </c>
      <c r="E26" s="141">
        <v>17</v>
      </c>
      <c r="F26" s="140">
        <v>-6.4</v>
      </c>
      <c r="G26" s="141">
        <v>17</v>
      </c>
      <c r="H26" s="142">
        <v>1.1399999999999999</v>
      </c>
      <c r="I26" s="143">
        <v>17</v>
      </c>
      <c r="J26" s="142">
        <v>9.1</v>
      </c>
      <c r="K26" s="141">
        <v>17</v>
      </c>
      <c r="L26" s="142">
        <v>7.5</v>
      </c>
      <c r="M26" s="144">
        <v>17</v>
      </c>
      <c r="O26" s="194">
        <v>-5.4</v>
      </c>
      <c r="P26" s="141">
        <v>17</v>
      </c>
      <c r="Q26" s="194">
        <v>-7</v>
      </c>
      <c r="R26" s="141">
        <v>17</v>
      </c>
      <c r="S26" s="208"/>
      <c r="T26" s="143">
        <v>17</v>
      </c>
      <c r="U26" s="208">
        <v>8.1</v>
      </c>
      <c r="V26" s="141">
        <v>17</v>
      </c>
      <c r="W26" s="216">
        <v>6.25</v>
      </c>
      <c r="X26" s="205">
        <v>17</v>
      </c>
      <c r="AG26" s="131">
        <v>17.2</v>
      </c>
      <c r="AH26" s="132">
        <v>17</v>
      </c>
    </row>
    <row r="27" spans="1:34" ht="15.2" customHeight="1" x14ac:dyDescent="0.2">
      <c r="A27" s="133"/>
      <c r="B27" s="134"/>
      <c r="C27" s="134"/>
      <c r="D27" s="140"/>
      <c r="E27" s="141">
        <v>18</v>
      </c>
      <c r="F27" s="140">
        <v>-6.3</v>
      </c>
      <c r="G27" s="141">
        <v>18</v>
      </c>
      <c r="H27" s="142"/>
      <c r="I27" s="143">
        <v>18</v>
      </c>
      <c r="J27" s="142">
        <v>9.3000000000000007</v>
      </c>
      <c r="K27" s="141">
        <v>18</v>
      </c>
      <c r="L27" s="142">
        <v>7.75</v>
      </c>
      <c r="M27" s="144">
        <v>18</v>
      </c>
      <c r="O27" s="194"/>
      <c r="P27" s="141">
        <v>18</v>
      </c>
      <c r="Q27" s="194">
        <v>-6.9</v>
      </c>
      <c r="R27" s="141">
        <v>18</v>
      </c>
      <c r="S27" s="208">
        <v>1.1200000000000001</v>
      </c>
      <c r="T27" s="143">
        <v>18</v>
      </c>
      <c r="U27" s="208">
        <v>8.3000000000000007</v>
      </c>
      <c r="V27" s="141">
        <v>18</v>
      </c>
      <c r="W27" s="216">
        <v>6.5</v>
      </c>
      <c r="X27" s="205">
        <v>18</v>
      </c>
      <c r="AG27" s="131">
        <v>18</v>
      </c>
      <c r="AH27" s="132">
        <v>18</v>
      </c>
    </row>
    <row r="28" spans="1:34" ht="15.2" customHeight="1" x14ac:dyDescent="0.2">
      <c r="A28" s="133"/>
      <c r="B28" s="134"/>
      <c r="C28" s="134"/>
      <c r="D28" s="140">
        <v>-4.9000000000000004</v>
      </c>
      <c r="E28" s="141">
        <v>19</v>
      </c>
      <c r="F28" s="140">
        <v>-6.2</v>
      </c>
      <c r="G28" s="141">
        <v>19</v>
      </c>
      <c r="H28" s="142">
        <v>1.1499999999999999</v>
      </c>
      <c r="I28" s="143">
        <v>19</v>
      </c>
      <c r="J28" s="142">
        <v>9.5</v>
      </c>
      <c r="K28" s="141">
        <v>19</v>
      </c>
      <c r="L28" s="142">
        <v>8</v>
      </c>
      <c r="M28" s="144">
        <v>19</v>
      </c>
      <c r="O28" s="194">
        <v>-5.3</v>
      </c>
      <c r="P28" s="141">
        <v>19</v>
      </c>
      <c r="Q28" s="194">
        <v>-6.8</v>
      </c>
      <c r="R28" s="141">
        <v>19</v>
      </c>
      <c r="S28" s="208"/>
      <c r="T28" s="143">
        <v>19</v>
      </c>
      <c r="U28" s="208">
        <v>8.5</v>
      </c>
      <c r="V28" s="141">
        <v>19</v>
      </c>
      <c r="W28" s="216">
        <v>6.75</v>
      </c>
      <c r="X28" s="205">
        <v>19</v>
      </c>
      <c r="AG28" s="131">
        <v>19</v>
      </c>
      <c r="AH28" s="132">
        <v>19</v>
      </c>
    </row>
    <row r="29" spans="1:34" ht="15.2" customHeight="1" thickBot="1" x14ac:dyDescent="0.25">
      <c r="A29" s="133"/>
      <c r="B29" s="134"/>
      <c r="C29" s="134"/>
      <c r="D29" s="147"/>
      <c r="E29" s="141">
        <v>20</v>
      </c>
      <c r="F29" s="147">
        <v>-6.1</v>
      </c>
      <c r="G29" s="141">
        <v>20</v>
      </c>
      <c r="H29" s="148"/>
      <c r="I29" s="143">
        <v>20</v>
      </c>
      <c r="J29" s="148">
        <v>9.6999999999999993</v>
      </c>
      <c r="K29" s="141">
        <v>20</v>
      </c>
      <c r="L29" s="148">
        <v>8.25</v>
      </c>
      <c r="M29" s="144">
        <v>20</v>
      </c>
      <c r="O29" s="196">
        <v>-5.2</v>
      </c>
      <c r="P29" s="141">
        <v>20</v>
      </c>
      <c r="Q29" s="196">
        <v>-6.7</v>
      </c>
      <c r="R29" s="141">
        <v>20</v>
      </c>
      <c r="S29" s="210">
        <v>1.1399999999999999</v>
      </c>
      <c r="T29" s="143">
        <v>20</v>
      </c>
      <c r="U29" s="210">
        <v>8.6999999999999993</v>
      </c>
      <c r="V29" s="141">
        <v>20</v>
      </c>
      <c r="W29" s="218">
        <v>7</v>
      </c>
      <c r="X29" s="205">
        <v>20</v>
      </c>
      <c r="AG29" s="131">
        <v>20</v>
      </c>
      <c r="AH29" s="132">
        <v>20</v>
      </c>
    </row>
    <row r="30" spans="1:34" ht="15.2" customHeight="1" x14ac:dyDescent="0.2">
      <c r="A30" s="133"/>
      <c r="B30" s="134"/>
      <c r="C30" s="134"/>
      <c r="D30" s="135">
        <v>-4.8</v>
      </c>
      <c r="E30" s="141">
        <v>21</v>
      </c>
      <c r="F30" s="135">
        <v>-6</v>
      </c>
      <c r="G30" s="141">
        <v>21</v>
      </c>
      <c r="H30" s="137">
        <v>1.17</v>
      </c>
      <c r="I30" s="143">
        <v>21</v>
      </c>
      <c r="J30" s="137">
        <v>9.9</v>
      </c>
      <c r="K30" s="141">
        <v>21</v>
      </c>
      <c r="L30" s="137">
        <v>8.5</v>
      </c>
      <c r="M30" s="144">
        <v>21</v>
      </c>
      <c r="O30" s="193"/>
      <c r="P30" s="141">
        <v>21</v>
      </c>
      <c r="Q30" s="193">
        <v>-6.5</v>
      </c>
      <c r="R30" s="141">
        <v>21</v>
      </c>
      <c r="S30" s="211"/>
      <c r="T30" s="143">
        <v>21</v>
      </c>
      <c r="U30" s="211">
        <v>8.9</v>
      </c>
      <c r="V30" s="141">
        <v>21</v>
      </c>
      <c r="W30" s="219">
        <v>7.25</v>
      </c>
      <c r="X30" s="205">
        <v>21</v>
      </c>
      <c r="AG30" s="124"/>
      <c r="AH30" s="125"/>
    </row>
    <row r="31" spans="1:34" ht="15.2" customHeight="1" x14ac:dyDescent="0.2">
      <c r="A31" s="133"/>
      <c r="B31" s="134"/>
      <c r="C31" s="134"/>
      <c r="D31" s="140"/>
      <c r="E31" s="141">
        <v>22</v>
      </c>
      <c r="F31" s="140"/>
      <c r="G31" s="141">
        <v>22</v>
      </c>
      <c r="H31" s="142">
        <v>1.19</v>
      </c>
      <c r="I31" s="143">
        <v>22</v>
      </c>
      <c r="J31" s="142">
        <v>10.1</v>
      </c>
      <c r="K31" s="141">
        <v>22</v>
      </c>
      <c r="L31" s="142">
        <v>8.75</v>
      </c>
      <c r="M31" s="144">
        <v>22</v>
      </c>
      <c r="O31" s="194">
        <v>-5.0999999999999996</v>
      </c>
      <c r="P31" s="141">
        <v>22</v>
      </c>
      <c r="Q31" s="194">
        <v>-6.4</v>
      </c>
      <c r="R31" s="141">
        <v>22</v>
      </c>
      <c r="S31" s="208">
        <v>1.1599999999999999</v>
      </c>
      <c r="T31" s="143">
        <v>22</v>
      </c>
      <c r="U31" s="208">
        <v>9.1</v>
      </c>
      <c r="V31" s="141">
        <v>22</v>
      </c>
      <c r="W31" s="216">
        <v>7.5</v>
      </c>
      <c r="X31" s="205">
        <v>22</v>
      </c>
      <c r="AG31" s="131"/>
      <c r="AH31" s="132"/>
    </row>
    <row r="32" spans="1:34" ht="15.2" customHeight="1" x14ac:dyDescent="0.2">
      <c r="A32" s="133"/>
      <c r="B32" s="134"/>
      <c r="C32" s="134"/>
      <c r="D32" s="140"/>
      <c r="E32" s="141">
        <v>23</v>
      </c>
      <c r="F32" s="140">
        <v>-5.9</v>
      </c>
      <c r="G32" s="141">
        <v>23</v>
      </c>
      <c r="H32" s="142"/>
      <c r="I32" s="143">
        <v>23</v>
      </c>
      <c r="J32" s="142">
        <v>10.3</v>
      </c>
      <c r="K32" s="141">
        <v>23</v>
      </c>
      <c r="L32" s="142">
        <v>9</v>
      </c>
      <c r="M32" s="144">
        <v>23</v>
      </c>
      <c r="O32" s="194">
        <v>-5</v>
      </c>
      <c r="P32" s="141">
        <v>23</v>
      </c>
      <c r="Q32" s="194">
        <v>-6.3</v>
      </c>
      <c r="R32" s="141">
        <v>23</v>
      </c>
      <c r="S32" s="208"/>
      <c r="T32" s="143">
        <v>23</v>
      </c>
      <c r="U32" s="208">
        <v>9.3000000000000007</v>
      </c>
      <c r="V32" s="141">
        <v>23</v>
      </c>
      <c r="W32" s="216">
        <v>7.75</v>
      </c>
      <c r="X32" s="205">
        <v>23</v>
      </c>
      <c r="AG32" s="131"/>
      <c r="AH32" s="132"/>
    </row>
    <row r="33" spans="1:34" ht="15.2" customHeight="1" x14ac:dyDescent="0.2">
      <c r="A33" s="133"/>
      <c r="B33" s="134"/>
      <c r="C33" s="134"/>
      <c r="D33" s="140">
        <v>-4.7</v>
      </c>
      <c r="E33" s="141">
        <v>24</v>
      </c>
      <c r="F33" s="140">
        <v>-5.8</v>
      </c>
      <c r="G33" s="141">
        <v>24</v>
      </c>
      <c r="H33" s="142">
        <v>1.24</v>
      </c>
      <c r="I33" s="143">
        <v>24</v>
      </c>
      <c r="J33" s="142">
        <v>10.5</v>
      </c>
      <c r="K33" s="141">
        <v>24</v>
      </c>
      <c r="L33" s="142">
        <v>9.25</v>
      </c>
      <c r="M33" s="144">
        <v>24</v>
      </c>
      <c r="O33" s="194"/>
      <c r="P33" s="141">
        <v>24</v>
      </c>
      <c r="Q33" s="194">
        <v>-6.2</v>
      </c>
      <c r="R33" s="141">
        <v>24</v>
      </c>
      <c r="S33" s="208">
        <v>1.18</v>
      </c>
      <c r="T33" s="143">
        <v>24</v>
      </c>
      <c r="U33" s="208">
        <v>9.5</v>
      </c>
      <c r="V33" s="141">
        <v>24</v>
      </c>
      <c r="W33" s="216">
        <v>8</v>
      </c>
      <c r="X33" s="205">
        <v>24</v>
      </c>
      <c r="AG33" s="131"/>
      <c r="AH33" s="132"/>
    </row>
    <row r="34" spans="1:34" ht="15.2" customHeight="1" x14ac:dyDescent="0.2">
      <c r="A34" s="133"/>
      <c r="B34" s="134"/>
      <c r="C34" s="134"/>
      <c r="D34" s="145"/>
      <c r="E34" s="141">
        <v>25</v>
      </c>
      <c r="F34" s="145"/>
      <c r="G34" s="141">
        <v>25</v>
      </c>
      <c r="H34" s="146">
        <v>1.26</v>
      </c>
      <c r="I34" s="143">
        <v>25</v>
      </c>
      <c r="J34" s="146">
        <v>10.7</v>
      </c>
      <c r="K34" s="141">
        <v>25</v>
      </c>
      <c r="L34" s="146">
        <v>9.5</v>
      </c>
      <c r="M34" s="144">
        <v>25</v>
      </c>
      <c r="O34" s="195">
        <v>-4.9000000000000004</v>
      </c>
      <c r="P34" s="141">
        <v>25</v>
      </c>
      <c r="Q34" s="195">
        <v>-6.1</v>
      </c>
      <c r="R34" s="141">
        <v>25</v>
      </c>
      <c r="S34" s="209"/>
      <c r="T34" s="143">
        <v>25</v>
      </c>
      <c r="U34" s="209">
        <v>9.6999999999999993</v>
      </c>
      <c r="V34" s="141">
        <v>25</v>
      </c>
      <c r="W34" s="217">
        <v>8.3000000000000007</v>
      </c>
      <c r="X34" s="205">
        <v>25</v>
      </c>
      <c r="AG34" s="131"/>
      <c r="AH34" s="132"/>
    </row>
    <row r="35" spans="1:34" ht="15.2" customHeight="1" x14ac:dyDescent="0.2">
      <c r="A35" s="133"/>
      <c r="B35" s="134"/>
      <c r="C35" s="134"/>
      <c r="D35" s="140"/>
      <c r="E35" s="141">
        <v>26</v>
      </c>
      <c r="F35" s="140">
        <v>-5.7</v>
      </c>
      <c r="G35" s="141">
        <v>26</v>
      </c>
      <c r="H35" s="142">
        <v>1.29</v>
      </c>
      <c r="I35" s="143">
        <v>26</v>
      </c>
      <c r="J35" s="142">
        <v>10.9</v>
      </c>
      <c r="K35" s="141">
        <v>26</v>
      </c>
      <c r="L35" s="142">
        <v>9.75</v>
      </c>
      <c r="M35" s="144">
        <v>26</v>
      </c>
      <c r="O35" s="194"/>
      <c r="P35" s="141">
        <v>26</v>
      </c>
      <c r="Q35" s="194"/>
      <c r="R35" s="141">
        <v>26</v>
      </c>
      <c r="S35" s="208">
        <v>1.22</v>
      </c>
      <c r="T35" s="143">
        <v>26</v>
      </c>
      <c r="U35" s="208">
        <v>9.9</v>
      </c>
      <c r="V35" s="141">
        <v>26</v>
      </c>
      <c r="W35" s="216">
        <v>8.6</v>
      </c>
      <c r="X35" s="205">
        <v>26</v>
      </c>
      <c r="AG35" s="131"/>
      <c r="AH35" s="132"/>
    </row>
    <row r="36" spans="1:34" ht="15.2" customHeight="1" x14ac:dyDescent="0.2">
      <c r="A36" s="133"/>
      <c r="B36" s="134"/>
      <c r="C36" s="134"/>
      <c r="D36" s="140">
        <v>-4.5999999999999996</v>
      </c>
      <c r="E36" s="141">
        <v>27</v>
      </c>
      <c r="F36" s="140">
        <v>-5.6</v>
      </c>
      <c r="G36" s="141">
        <v>27</v>
      </c>
      <c r="H36" s="142">
        <v>1.32</v>
      </c>
      <c r="I36" s="143">
        <v>27</v>
      </c>
      <c r="J36" s="142">
        <v>11.1</v>
      </c>
      <c r="K36" s="141">
        <v>27</v>
      </c>
      <c r="L36" s="142">
        <v>10</v>
      </c>
      <c r="M36" s="144">
        <v>27</v>
      </c>
      <c r="O36" s="194">
        <v>-4.8</v>
      </c>
      <c r="P36" s="141">
        <v>27</v>
      </c>
      <c r="Q36" s="194">
        <v>-6</v>
      </c>
      <c r="R36" s="141">
        <v>27</v>
      </c>
      <c r="S36" s="208">
        <v>1.25</v>
      </c>
      <c r="T36" s="143">
        <v>27</v>
      </c>
      <c r="U36" s="208">
        <v>10.1</v>
      </c>
      <c r="V36" s="141">
        <v>27</v>
      </c>
      <c r="W36" s="216">
        <v>8.9</v>
      </c>
      <c r="X36" s="205">
        <v>27</v>
      </c>
      <c r="AG36" s="131"/>
      <c r="AH36" s="132"/>
    </row>
    <row r="37" spans="1:34" ht="15.2" customHeight="1" x14ac:dyDescent="0.2">
      <c r="A37" s="133"/>
      <c r="B37" s="134"/>
      <c r="C37" s="134"/>
      <c r="D37" s="140"/>
      <c r="E37" s="141">
        <v>28</v>
      </c>
      <c r="F37" s="140"/>
      <c r="G37" s="141">
        <v>28</v>
      </c>
      <c r="H37" s="142">
        <v>1.35</v>
      </c>
      <c r="I37" s="143">
        <v>28</v>
      </c>
      <c r="J37" s="142">
        <v>11.3</v>
      </c>
      <c r="K37" s="141">
        <v>28</v>
      </c>
      <c r="L37" s="142">
        <v>10.25</v>
      </c>
      <c r="M37" s="144">
        <v>28</v>
      </c>
      <c r="O37" s="194"/>
      <c r="P37" s="141">
        <v>28</v>
      </c>
      <c r="Q37" s="194">
        <v>-5.9</v>
      </c>
      <c r="R37" s="141">
        <v>28</v>
      </c>
      <c r="S37" s="208">
        <v>1.28</v>
      </c>
      <c r="T37" s="143">
        <v>28</v>
      </c>
      <c r="U37" s="208">
        <v>10.3</v>
      </c>
      <c r="V37" s="141">
        <v>28</v>
      </c>
      <c r="W37" s="216">
        <v>9.1999999999999993</v>
      </c>
      <c r="X37" s="205">
        <v>28</v>
      </c>
      <c r="AG37" s="131"/>
      <c r="AH37" s="132"/>
    </row>
    <row r="38" spans="1:34" ht="15.2" customHeight="1" x14ac:dyDescent="0.2">
      <c r="A38" s="133"/>
      <c r="B38" s="134"/>
      <c r="C38" s="134"/>
      <c r="D38" s="140"/>
      <c r="E38" s="141">
        <v>29</v>
      </c>
      <c r="F38" s="221">
        <v>-5.5</v>
      </c>
      <c r="G38" s="141">
        <v>29</v>
      </c>
      <c r="H38" s="142">
        <v>1.38</v>
      </c>
      <c r="I38" s="143">
        <v>29</v>
      </c>
      <c r="J38" s="142">
        <v>11.5</v>
      </c>
      <c r="K38" s="141">
        <v>29</v>
      </c>
      <c r="L38" s="142">
        <v>10.5</v>
      </c>
      <c r="M38" s="144">
        <v>29</v>
      </c>
      <c r="O38" s="194"/>
      <c r="P38" s="141">
        <v>29</v>
      </c>
      <c r="Q38" s="194"/>
      <c r="R38" s="141">
        <v>29</v>
      </c>
      <c r="S38" s="208">
        <v>1.3</v>
      </c>
      <c r="T38" s="143">
        <v>29</v>
      </c>
      <c r="U38" s="208">
        <v>10.5</v>
      </c>
      <c r="V38" s="141">
        <v>29</v>
      </c>
      <c r="W38" s="216">
        <v>9.5</v>
      </c>
      <c r="X38" s="205">
        <v>29</v>
      </c>
      <c r="AG38" s="131"/>
      <c r="AH38" s="132"/>
    </row>
    <row r="39" spans="1:34" ht="15.2" customHeight="1" x14ac:dyDescent="0.2">
      <c r="A39" s="133"/>
      <c r="B39" s="134"/>
      <c r="C39" s="134"/>
      <c r="D39" s="147">
        <v>-4.5</v>
      </c>
      <c r="E39" s="141">
        <v>30</v>
      </c>
      <c r="F39" s="147"/>
      <c r="G39" s="141">
        <v>30</v>
      </c>
      <c r="H39" s="148">
        <v>1.41</v>
      </c>
      <c r="I39" s="143">
        <v>30</v>
      </c>
      <c r="J39" s="148">
        <v>11.7</v>
      </c>
      <c r="K39" s="141">
        <v>30</v>
      </c>
      <c r="L39" s="148">
        <v>10.8</v>
      </c>
      <c r="M39" s="144">
        <v>30</v>
      </c>
      <c r="O39" s="196">
        <v>-4.7</v>
      </c>
      <c r="P39" s="141">
        <v>30</v>
      </c>
      <c r="Q39" s="196">
        <v>-5.8</v>
      </c>
      <c r="R39" s="141">
        <v>30</v>
      </c>
      <c r="S39" s="210">
        <v>1.34</v>
      </c>
      <c r="T39" s="143">
        <v>30</v>
      </c>
      <c r="U39" s="210">
        <v>10.7</v>
      </c>
      <c r="V39" s="141">
        <v>30</v>
      </c>
      <c r="W39" s="218">
        <v>9.8000000000000007</v>
      </c>
      <c r="X39" s="205">
        <v>30</v>
      </c>
      <c r="AG39" s="131"/>
      <c r="AH39" s="132"/>
    </row>
    <row r="40" spans="1:34" ht="15.2" customHeight="1" x14ac:dyDescent="0.2">
      <c r="A40" s="133"/>
      <c r="B40" s="134"/>
      <c r="C40" s="134"/>
      <c r="D40" s="140"/>
      <c r="E40" s="141">
        <v>31</v>
      </c>
      <c r="F40" s="140">
        <v>-5.4</v>
      </c>
      <c r="G40" s="141">
        <v>31</v>
      </c>
      <c r="H40" s="142">
        <v>1.44</v>
      </c>
      <c r="I40" s="143">
        <v>31</v>
      </c>
      <c r="J40" s="142">
        <v>11.9</v>
      </c>
      <c r="K40" s="141">
        <v>31</v>
      </c>
      <c r="L40" s="142">
        <v>11.1</v>
      </c>
      <c r="M40" s="144">
        <v>31</v>
      </c>
      <c r="O40" s="194"/>
      <c r="P40" s="141">
        <v>31</v>
      </c>
      <c r="Q40" s="194">
        <v>-5.7</v>
      </c>
      <c r="R40" s="141">
        <v>31</v>
      </c>
      <c r="S40" s="208">
        <v>1.36</v>
      </c>
      <c r="T40" s="143">
        <v>31</v>
      </c>
      <c r="U40" s="208">
        <v>10.9</v>
      </c>
      <c r="V40" s="141">
        <v>31</v>
      </c>
      <c r="W40" s="216">
        <v>10.1</v>
      </c>
      <c r="X40" s="205">
        <v>31</v>
      </c>
      <c r="AG40" s="131"/>
      <c r="AH40" s="132"/>
    </row>
    <row r="41" spans="1:34" ht="15.2" customHeight="1" x14ac:dyDescent="0.2">
      <c r="A41" s="133"/>
      <c r="B41" s="134"/>
      <c r="C41" s="134"/>
      <c r="D41" s="140"/>
      <c r="E41" s="141">
        <v>32</v>
      </c>
      <c r="F41" s="140">
        <v>-5.3</v>
      </c>
      <c r="G41" s="141">
        <v>32</v>
      </c>
      <c r="H41" s="142">
        <v>1.46</v>
      </c>
      <c r="I41" s="143">
        <v>32</v>
      </c>
      <c r="J41" s="142">
        <v>12.1</v>
      </c>
      <c r="K41" s="141">
        <v>32</v>
      </c>
      <c r="L41" s="142">
        <v>11.4</v>
      </c>
      <c r="M41" s="144">
        <v>32</v>
      </c>
      <c r="O41" s="194"/>
      <c r="P41" s="141">
        <v>32</v>
      </c>
      <c r="Q41" s="194"/>
      <c r="R41" s="141">
        <v>32</v>
      </c>
      <c r="S41" s="208">
        <v>1.39</v>
      </c>
      <c r="T41" s="143">
        <v>32</v>
      </c>
      <c r="U41" s="208">
        <v>11.1</v>
      </c>
      <c r="V41" s="141">
        <v>32</v>
      </c>
      <c r="W41" s="216">
        <v>10.4</v>
      </c>
      <c r="X41" s="205">
        <v>32</v>
      </c>
      <c r="AG41" s="131"/>
      <c r="AH41" s="132"/>
    </row>
    <row r="42" spans="1:34" ht="15.2" customHeight="1" x14ac:dyDescent="0.2">
      <c r="A42" s="133"/>
      <c r="B42" s="134"/>
      <c r="C42" s="134"/>
      <c r="D42" s="140">
        <v>-4.4000000000000004</v>
      </c>
      <c r="E42" s="141">
        <v>33</v>
      </c>
      <c r="F42" s="140"/>
      <c r="G42" s="141">
        <v>33</v>
      </c>
      <c r="H42" s="142">
        <v>1.49</v>
      </c>
      <c r="I42" s="143">
        <v>33</v>
      </c>
      <c r="J42" s="142">
        <v>12.5</v>
      </c>
      <c r="K42" s="141">
        <v>33</v>
      </c>
      <c r="L42" s="142">
        <v>11.7</v>
      </c>
      <c r="M42" s="144">
        <v>33</v>
      </c>
      <c r="O42" s="194">
        <v>-4.5999999999999996</v>
      </c>
      <c r="P42" s="141">
        <v>33</v>
      </c>
      <c r="Q42" s="194">
        <v>-5.6</v>
      </c>
      <c r="R42" s="141">
        <v>33</v>
      </c>
      <c r="S42" s="208">
        <v>1.42</v>
      </c>
      <c r="T42" s="143">
        <v>33</v>
      </c>
      <c r="U42" s="208">
        <v>11.3</v>
      </c>
      <c r="V42" s="141">
        <v>33</v>
      </c>
      <c r="W42" s="216">
        <v>10.7</v>
      </c>
      <c r="X42" s="205">
        <v>33</v>
      </c>
      <c r="AG42" s="131"/>
      <c r="AH42" s="132"/>
    </row>
    <row r="43" spans="1:34" ht="15.2" customHeight="1" x14ac:dyDescent="0.2">
      <c r="A43" s="133"/>
      <c r="B43" s="134"/>
      <c r="C43" s="134"/>
      <c r="D43" s="140"/>
      <c r="E43" s="141">
        <v>34</v>
      </c>
      <c r="F43" s="140">
        <v>-5.2</v>
      </c>
      <c r="G43" s="141">
        <v>34</v>
      </c>
      <c r="H43" s="142">
        <v>1.51</v>
      </c>
      <c r="I43" s="143">
        <v>34</v>
      </c>
      <c r="J43" s="142">
        <v>12.5</v>
      </c>
      <c r="K43" s="141">
        <v>34</v>
      </c>
      <c r="L43" s="142">
        <v>12</v>
      </c>
      <c r="M43" s="144">
        <v>34</v>
      </c>
      <c r="O43" s="194"/>
      <c r="P43" s="141">
        <v>34</v>
      </c>
      <c r="Q43" s="194"/>
      <c r="R43" s="141">
        <v>34</v>
      </c>
      <c r="S43" s="208">
        <v>1.44</v>
      </c>
      <c r="T43" s="143">
        <v>34</v>
      </c>
      <c r="U43" s="208">
        <v>11.5</v>
      </c>
      <c r="V43" s="141">
        <v>34</v>
      </c>
      <c r="W43" s="216">
        <v>11</v>
      </c>
      <c r="X43" s="205">
        <v>34</v>
      </c>
      <c r="AG43" s="131"/>
      <c r="AH43" s="132"/>
    </row>
    <row r="44" spans="1:34" ht="15.2" customHeight="1" x14ac:dyDescent="0.2">
      <c r="A44" s="133"/>
      <c r="B44" s="134"/>
      <c r="C44" s="134"/>
      <c r="D44" s="145"/>
      <c r="E44" s="141">
        <v>35</v>
      </c>
      <c r="F44" s="145">
        <v>-5.0999999999999996</v>
      </c>
      <c r="G44" s="141">
        <v>35</v>
      </c>
      <c r="H44" s="146">
        <v>1.53</v>
      </c>
      <c r="I44" s="143">
        <v>35</v>
      </c>
      <c r="J44" s="146">
        <v>12.7</v>
      </c>
      <c r="K44" s="141">
        <v>35</v>
      </c>
      <c r="L44" s="146">
        <v>12.3</v>
      </c>
      <c r="M44" s="144">
        <v>35</v>
      </c>
      <c r="O44" s="195"/>
      <c r="P44" s="141">
        <v>35</v>
      </c>
      <c r="Q44" s="195">
        <v>-5.5</v>
      </c>
      <c r="R44" s="141">
        <v>35</v>
      </c>
      <c r="S44" s="209">
        <v>1.46</v>
      </c>
      <c r="T44" s="143">
        <v>35</v>
      </c>
      <c r="U44" s="209">
        <v>11.7</v>
      </c>
      <c r="V44" s="141">
        <v>35</v>
      </c>
      <c r="W44" s="217">
        <v>11.3</v>
      </c>
      <c r="X44" s="205">
        <v>35</v>
      </c>
      <c r="AG44" s="131"/>
      <c r="AH44" s="132"/>
    </row>
    <row r="45" spans="1:34" ht="15.2" customHeight="1" x14ac:dyDescent="0.2">
      <c r="A45" s="133"/>
      <c r="B45" s="134"/>
      <c r="C45" s="134"/>
      <c r="D45" s="140">
        <v>-4.3</v>
      </c>
      <c r="E45" s="141">
        <v>36</v>
      </c>
      <c r="F45" s="140"/>
      <c r="G45" s="141">
        <v>36</v>
      </c>
      <c r="H45" s="142">
        <v>1.55</v>
      </c>
      <c r="I45" s="143">
        <v>36</v>
      </c>
      <c r="J45" s="142">
        <v>12.9</v>
      </c>
      <c r="K45" s="141">
        <v>36</v>
      </c>
      <c r="L45" s="142">
        <v>12.6</v>
      </c>
      <c r="M45" s="144">
        <v>36</v>
      </c>
      <c r="O45" s="194">
        <v>-4.5</v>
      </c>
      <c r="P45" s="141">
        <v>36</v>
      </c>
      <c r="Q45" s="194">
        <v>-5.4</v>
      </c>
      <c r="R45" s="141">
        <v>36</v>
      </c>
      <c r="S45" s="208">
        <v>1.48</v>
      </c>
      <c r="T45" s="143">
        <v>36</v>
      </c>
      <c r="U45" s="208">
        <v>11.9</v>
      </c>
      <c r="V45" s="141">
        <v>36</v>
      </c>
      <c r="W45" s="216">
        <v>11.6</v>
      </c>
      <c r="X45" s="205">
        <v>36</v>
      </c>
      <c r="AG45" s="131"/>
      <c r="AH45" s="132"/>
    </row>
    <row r="46" spans="1:34" ht="15.2" customHeight="1" x14ac:dyDescent="0.2">
      <c r="A46" s="133"/>
      <c r="B46" s="134"/>
      <c r="C46" s="134"/>
      <c r="D46" s="140"/>
      <c r="E46" s="141">
        <v>37</v>
      </c>
      <c r="F46" s="140">
        <v>-5</v>
      </c>
      <c r="G46" s="141">
        <v>37</v>
      </c>
      <c r="H46" s="142"/>
      <c r="I46" s="143">
        <v>37</v>
      </c>
      <c r="J46" s="142">
        <v>13.1</v>
      </c>
      <c r="K46" s="141">
        <v>37</v>
      </c>
      <c r="L46" s="142">
        <v>13</v>
      </c>
      <c r="M46" s="144">
        <v>37</v>
      </c>
      <c r="O46" s="194"/>
      <c r="P46" s="141">
        <v>37</v>
      </c>
      <c r="Q46" s="194"/>
      <c r="R46" s="141">
        <v>37</v>
      </c>
      <c r="S46" s="208"/>
      <c r="T46" s="143">
        <v>37</v>
      </c>
      <c r="U46" s="208">
        <v>12.1</v>
      </c>
      <c r="V46" s="141">
        <v>37</v>
      </c>
      <c r="W46" s="216">
        <v>11.95</v>
      </c>
      <c r="X46" s="205">
        <v>37</v>
      </c>
      <c r="AG46" s="131"/>
      <c r="AH46" s="132"/>
    </row>
    <row r="47" spans="1:34" ht="15.2" customHeight="1" x14ac:dyDescent="0.2">
      <c r="A47" s="133"/>
      <c r="B47" s="134"/>
      <c r="C47" s="134"/>
      <c r="D47" s="140"/>
      <c r="E47" s="141">
        <v>38</v>
      </c>
      <c r="F47" s="140">
        <v>-4.9000000000000004</v>
      </c>
      <c r="G47" s="141">
        <v>38</v>
      </c>
      <c r="H47" s="142">
        <v>1.58</v>
      </c>
      <c r="I47" s="143">
        <v>38</v>
      </c>
      <c r="J47" s="142">
        <v>13.3</v>
      </c>
      <c r="K47" s="141">
        <v>38</v>
      </c>
      <c r="L47" s="142">
        <v>13.4</v>
      </c>
      <c r="M47" s="144">
        <v>38</v>
      </c>
      <c r="O47" s="194"/>
      <c r="P47" s="141">
        <v>38</v>
      </c>
      <c r="Q47" s="194">
        <v>-5.3</v>
      </c>
      <c r="R47" s="141">
        <v>38</v>
      </c>
      <c r="S47" s="208">
        <v>1.5</v>
      </c>
      <c r="T47" s="143">
        <v>38</v>
      </c>
      <c r="U47" s="208">
        <v>12.3</v>
      </c>
      <c r="V47" s="141">
        <v>38</v>
      </c>
      <c r="W47" s="216">
        <v>12.3</v>
      </c>
      <c r="X47" s="205">
        <v>38</v>
      </c>
      <c r="AG47" s="131"/>
      <c r="AH47" s="132"/>
    </row>
    <row r="48" spans="1:34" ht="15.2" customHeight="1" x14ac:dyDescent="0.2">
      <c r="A48" s="133"/>
      <c r="B48" s="134"/>
      <c r="C48" s="134"/>
      <c r="D48" s="140">
        <v>-4.2</v>
      </c>
      <c r="E48" s="141">
        <v>39</v>
      </c>
      <c r="F48" s="140"/>
      <c r="G48" s="141">
        <v>39</v>
      </c>
      <c r="H48" s="142"/>
      <c r="I48" s="143">
        <v>39</v>
      </c>
      <c r="J48" s="142">
        <v>13.5</v>
      </c>
      <c r="K48" s="141">
        <v>39</v>
      </c>
      <c r="L48" s="142">
        <v>13.8</v>
      </c>
      <c r="M48" s="144">
        <v>39</v>
      </c>
      <c r="O48" s="194">
        <v>-4.4000000000000004</v>
      </c>
      <c r="P48" s="141">
        <v>39</v>
      </c>
      <c r="Q48" s="194"/>
      <c r="R48" s="141">
        <v>39</v>
      </c>
      <c r="S48" s="208"/>
      <c r="T48" s="143">
        <v>39</v>
      </c>
      <c r="U48" s="208">
        <v>12.5</v>
      </c>
      <c r="V48" s="141">
        <v>39</v>
      </c>
      <c r="W48" s="216">
        <v>12.65</v>
      </c>
      <c r="X48" s="205">
        <v>39</v>
      </c>
      <c r="AG48" s="131"/>
      <c r="AH48" s="132"/>
    </row>
    <row r="49" spans="1:34" ht="15.2" customHeight="1" x14ac:dyDescent="0.2">
      <c r="A49" s="133"/>
      <c r="B49" s="134"/>
      <c r="C49" s="134"/>
      <c r="D49" s="147"/>
      <c r="E49" s="141">
        <v>40</v>
      </c>
      <c r="F49" s="147">
        <v>-4.8</v>
      </c>
      <c r="G49" s="141">
        <v>40</v>
      </c>
      <c r="H49" s="148">
        <v>1.61</v>
      </c>
      <c r="I49" s="143">
        <v>40</v>
      </c>
      <c r="J49" s="148">
        <v>13.7</v>
      </c>
      <c r="K49" s="141">
        <v>40</v>
      </c>
      <c r="L49" s="148">
        <v>14.2</v>
      </c>
      <c r="M49" s="144">
        <v>40</v>
      </c>
      <c r="O49" s="196"/>
      <c r="P49" s="141">
        <v>40</v>
      </c>
      <c r="Q49" s="196">
        <v>-5.2</v>
      </c>
      <c r="R49" s="141">
        <v>40</v>
      </c>
      <c r="S49" s="210">
        <v>1.52</v>
      </c>
      <c r="T49" s="143">
        <v>40</v>
      </c>
      <c r="U49" s="210">
        <v>12.7</v>
      </c>
      <c r="V49" s="141">
        <v>40</v>
      </c>
      <c r="W49" s="218">
        <v>13</v>
      </c>
      <c r="X49" s="205">
        <v>40</v>
      </c>
      <c r="AG49" s="131"/>
      <c r="AH49" s="132"/>
    </row>
    <row r="50" spans="1:34" ht="15.2" customHeight="1" x14ac:dyDescent="0.2">
      <c r="A50" s="133"/>
      <c r="B50" s="134"/>
      <c r="C50" s="134"/>
      <c r="D50" s="140"/>
      <c r="E50" s="141">
        <v>41</v>
      </c>
      <c r="F50" s="140"/>
      <c r="G50" s="141">
        <v>41</v>
      </c>
      <c r="H50" s="142">
        <v>1.62</v>
      </c>
      <c r="I50" s="143">
        <v>41</v>
      </c>
      <c r="J50" s="142">
        <v>13.9</v>
      </c>
      <c r="K50" s="141">
        <v>41</v>
      </c>
      <c r="L50" s="142">
        <v>14.6</v>
      </c>
      <c r="M50" s="144">
        <v>41</v>
      </c>
      <c r="O50" s="194"/>
      <c r="P50" s="141">
        <v>41</v>
      </c>
      <c r="Q50" s="194"/>
      <c r="R50" s="141">
        <v>41</v>
      </c>
      <c r="S50" s="208"/>
      <c r="T50" s="143">
        <v>41</v>
      </c>
      <c r="U50" s="208">
        <v>12.9</v>
      </c>
      <c r="V50" s="141">
        <v>41</v>
      </c>
      <c r="W50" s="216">
        <v>13.35</v>
      </c>
      <c r="X50" s="205">
        <v>41</v>
      </c>
      <c r="AG50" s="131"/>
      <c r="AH50" s="132"/>
    </row>
    <row r="51" spans="1:34" ht="15.2" customHeight="1" x14ac:dyDescent="0.2">
      <c r="A51" s="133"/>
      <c r="B51" s="134"/>
      <c r="C51" s="134"/>
      <c r="D51" s="140">
        <v>-4.0999999999999996</v>
      </c>
      <c r="E51" s="141">
        <v>42</v>
      </c>
      <c r="F51" s="140">
        <v>-4.7</v>
      </c>
      <c r="G51" s="141">
        <v>42</v>
      </c>
      <c r="H51" s="142">
        <v>1.63</v>
      </c>
      <c r="I51" s="143">
        <v>42</v>
      </c>
      <c r="J51" s="142">
        <v>14.1</v>
      </c>
      <c r="K51" s="141">
        <v>42</v>
      </c>
      <c r="L51" s="142">
        <v>15</v>
      </c>
      <c r="M51" s="144">
        <v>42</v>
      </c>
      <c r="O51" s="194">
        <v>-4.3</v>
      </c>
      <c r="P51" s="141">
        <v>42</v>
      </c>
      <c r="Q51" s="194">
        <v>-5.0999999999999996</v>
      </c>
      <c r="R51" s="141">
        <v>42</v>
      </c>
      <c r="S51" s="208">
        <v>1.54</v>
      </c>
      <c r="T51" s="143">
        <v>42</v>
      </c>
      <c r="U51" s="208">
        <v>13.1</v>
      </c>
      <c r="V51" s="141">
        <v>42</v>
      </c>
      <c r="W51" s="216">
        <v>13.7</v>
      </c>
      <c r="X51" s="205">
        <v>42</v>
      </c>
      <c r="AG51" s="131"/>
      <c r="AH51" s="132"/>
    </row>
    <row r="52" spans="1:34" ht="15.2" customHeight="1" x14ac:dyDescent="0.2">
      <c r="A52" s="133"/>
      <c r="B52" s="134"/>
      <c r="C52" s="134"/>
      <c r="D52" s="140"/>
      <c r="E52" s="141">
        <v>43</v>
      </c>
      <c r="F52" s="140"/>
      <c r="G52" s="141">
        <v>43</v>
      </c>
      <c r="H52" s="142">
        <v>1.64</v>
      </c>
      <c r="I52" s="143">
        <v>43</v>
      </c>
      <c r="J52" s="142"/>
      <c r="K52" s="141">
        <v>43</v>
      </c>
      <c r="L52" s="142"/>
      <c r="M52" s="144">
        <v>43</v>
      </c>
      <c r="O52" s="194"/>
      <c r="P52" s="141">
        <v>43</v>
      </c>
      <c r="Q52" s="194"/>
      <c r="R52" s="141">
        <v>43</v>
      </c>
      <c r="S52" s="208">
        <v>1.55</v>
      </c>
      <c r="T52" s="143">
        <v>43</v>
      </c>
      <c r="U52" s="208"/>
      <c r="V52" s="141">
        <v>43</v>
      </c>
      <c r="W52" s="216"/>
      <c r="X52" s="205">
        <v>43</v>
      </c>
      <c r="AG52" s="131"/>
      <c r="AH52" s="132"/>
    </row>
    <row r="53" spans="1:34" ht="15.2" customHeight="1" x14ac:dyDescent="0.2">
      <c r="A53" s="133"/>
      <c r="B53" s="134"/>
      <c r="C53" s="134"/>
      <c r="D53" s="140"/>
      <c r="E53" s="141">
        <v>44</v>
      </c>
      <c r="F53" s="140"/>
      <c r="G53" s="141">
        <v>44</v>
      </c>
      <c r="H53" s="142">
        <v>1.66</v>
      </c>
      <c r="I53" s="143">
        <v>44</v>
      </c>
      <c r="J53" s="142"/>
      <c r="K53" s="141">
        <v>44</v>
      </c>
      <c r="L53" s="142"/>
      <c r="M53" s="144">
        <v>44</v>
      </c>
      <c r="O53" s="194"/>
      <c r="P53" s="141">
        <v>44</v>
      </c>
      <c r="Q53" s="194"/>
      <c r="R53" s="141">
        <v>44</v>
      </c>
      <c r="S53" s="208">
        <v>1.56</v>
      </c>
      <c r="T53" s="143">
        <v>44</v>
      </c>
      <c r="U53" s="208"/>
      <c r="V53" s="141">
        <v>44</v>
      </c>
      <c r="W53" s="216"/>
      <c r="X53" s="205">
        <v>44</v>
      </c>
      <c r="AG53" s="131"/>
      <c r="AH53" s="132"/>
    </row>
    <row r="54" spans="1:34" ht="15.2" customHeight="1" thickBot="1" x14ac:dyDescent="0.25">
      <c r="A54" s="133"/>
      <c r="B54" s="134"/>
      <c r="C54" s="134"/>
      <c r="D54" s="145"/>
      <c r="E54" s="141">
        <v>45</v>
      </c>
      <c r="F54" s="145"/>
      <c r="G54" s="141">
        <v>45</v>
      </c>
      <c r="H54" s="146">
        <v>1.69</v>
      </c>
      <c r="I54" s="143">
        <v>45</v>
      </c>
      <c r="J54" s="146"/>
      <c r="K54" s="141">
        <v>45</v>
      </c>
      <c r="L54" s="146"/>
      <c r="M54" s="144">
        <v>45</v>
      </c>
      <c r="O54" s="197"/>
      <c r="P54" s="198">
        <v>45</v>
      </c>
      <c r="Q54" s="197"/>
      <c r="R54" s="198">
        <v>45</v>
      </c>
      <c r="S54" s="212">
        <v>1.58</v>
      </c>
      <c r="T54" s="199">
        <v>45</v>
      </c>
      <c r="U54" s="212"/>
      <c r="V54" s="198">
        <v>45</v>
      </c>
      <c r="W54" s="220"/>
      <c r="X54" s="206">
        <v>45</v>
      </c>
      <c r="AG54" s="149"/>
      <c r="AH54" s="150"/>
    </row>
  </sheetData>
  <mergeCells count="2">
    <mergeCell ref="D5:M5"/>
    <mergeCell ref="O5:X5"/>
  </mergeCells>
  <phoneticPr fontId="25" type="noConversion"/>
  <printOptions horizontalCentered="1" gridLines="1"/>
  <pageMargins left="0" right="0" top="0.2" bottom="0.2" header="0.39" footer="0.39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X37"/>
  <sheetViews>
    <sheetView tabSelected="1" zoomScale="110" zoomScaleNormal="110" workbookViewId="0">
      <pane ySplit="9" topLeftCell="A10" activePane="bottomLeft" state="frozen"/>
      <selection pane="bottomLeft" activeCell="A4" sqref="A4"/>
    </sheetView>
  </sheetViews>
  <sheetFormatPr baseColWidth="10" defaultColWidth="11.42578125" defaultRowHeight="12" x14ac:dyDescent="0.2"/>
  <cols>
    <col min="1" max="1" width="9.7109375" style="8" bestFit="1" customWidth="1"/>
    <col min="2" max="2" width="26.5703125" style="8" bestFit="1" customWidth="1"/>
    <col min="3" max="3" width="21.28515625" style="8" bestFit="1" customWidth="1"/>
    <col min="4" max="4" width="7.7109375" style="8" bestFit="1" customWidth="1"/>
    <col min="5" max="5" width="5.7109375" style="7" customWidth="1"/>
    <col min="6" max="6" width="3.7109375" style="8" customWidth="1"/>
    <col min="7" max="7" width="5.7109375" style="7" customWidth="1"/>
    <col min="8" max="8" width="3.7109375" style="8" customWidth="1"/>
    <col min="9" max="9" width="5.7109375" style="9" hidden="1" customWidth="1"/>
    <col min="10" max="10" width="3.7109375" style="8" hidden="1" customWidth="1"/>
    <col min="11" max="11" width="5.7109375" style="9" customWidth="1"/>
    <col min="12" max="12" width="3.7109375" style="8" customWidth="1"/>
    <col min="13" max="13" width="5.7109375" style="9" customWidth="1"/>
    <col min="14" max="14" width="4" style="8" customWidth="1"/>
    <col min="15" max="15" width="5.42578125" style="8" bestFit="1" customWidth="1"/>
    <col min="16" max="16" width="5.7109375" style="10" customWidth="1"/>
    <col min="17" max="17" width="4.42578125" style="8" customWidth="1"/>
    <col min="18" max="18" width="4.42578125" style="6" customWidth="1"/>
    <col min="19" max="23" width="10" style="6" bestFit="1" customWidth="1"/>
    <col min="24" max="24" width="30.140625" style="6" bestFit="1" customWidth="1"/>
    <col min="25" max="16384" width="11.42578125" style="6"/>
  </cols>
  <sheetData>
    <row r="1" spans="1:24" s="11" customFormat="1" ht="15" customHeight="1" x14ac:dyDescent="0.2">
      <c r="A1" s="231"/>
      <c r="B1" s="15"/>
      <c r="C1" s="15"/>
      <c r="D1" s="15"/>
      <c r="E1" s="14"/>
      <c r="F1" s="15"/>
      <c r="G1" s="14"/>
      <c r="H1" s="15"/>
      <c r="I1" s="16"/>
      <c r="J1" s="15"/>
      <c r="K1" s="17"/>
      <c r="L1" s="15"/>
      <c r="M1" s="16"/>
      <c r="N1" s="18"/>
      <c r="O1" s="15"/>
      <c r="P1" s="19"/>
      <c r="Q1" s="8"/>
    </row>
    <row r="2" spans="1:24" s="26" customFormat="1" ht="20.100000000000001" customHeight="1" x14ac:dyDescent="0.25">
      <c r="A2" s="232"/>
      <c r="B2" s="30"/>
      <c r="C2" s="393"/>
      <c r="D2" s="476" t="s">
        <v>98</v>
      </c>
      <c r="E2" s="476"/>
      <c r="F2" s="476"/>
      <c r="G2" s="476"/>
      <c r="H2" s="476"/>
      <c r="I2" s="476"/>
      <c r="J2" s="476"/>
      <c r="K2" s="476"/>
      <c r="L2" s="476"/>
      <c r="M2" s="29"/>
      <c r="N2" s="32"/>
      <c r="O2" s="30"/>
      <c r="P2" s="33"/>
      <c r="Q2" s="222"/>
    </row>
    <row r="3" spans="1:24" s="26" customFormat="1" ht="20.100000000000001" customHeight="1" x14ac:dyDescent="0.25">
      <c r="A3" s="232"/>
      <c r="B3" s="30"/>
      <c r="C3" s="30"/>
      <c r="D3" s="476" t="s">
        <v>85</v>
      </c>
      <c r="E3" s="476"/>
      <c r="F3" s="476"/>
      <c r="G3" s="476"/>
      <c r="H3" s="476"/>
      <c r="I3" s="476"/>
      <c r="J3" s="476"/>
      <c r="K3" s="476"/>
      <c r="L3" s="476"/>
      <c r="M3" s="29"/>
      <c r="N3" s="32"/>
      <c r="O3" s="30"/>
      <c r="P3" s="33"/>
      <c r="Q3" s="222"/>
    </row>
    <row r="4" spans="1:24" s="26" customFormat="1" ht="20.100000000000001" customHeight="1" x14ac:dyDescent="0.25">
      <c r="A4" s="232"/>
      <c r="B4" s="30"/>
      <c r="C4" s="30"/>
      <c r="D4" s="476" t="s">
        <v>301</v>
      </c>
      <c r="E4" s="476"/>
      <c r="F4" s="476"/>
      <c r="G4" s="476"/>
      <c r="H4" s="476"/>
      <c r="I4" s="476"/>
      <c r="J4" s="476"/>
      <c r="K4" s="476"/>
      <c r="L4" s="223"/>
      <c r="M4" s="29"/>
      <c r="N4" s="32"/>
      <c r="O4" s="30"/>
      <c r="P4" s="33"/>
      <c r="Q4" s="222"/>
    </row>
    <row r="5" spans="1:24" s="26" customFormat="1" ht="20.100000000000001" customHeight="1" x14ac:dyDescent="0.25">
      <c r="A5" s="232"/>
      <c r="B5" s="30"/>
      <c r="C5" s="30"/>
      <c r="D5" s="30"/>
      <c r="E5" s="34"/>
      <c r="F5" s="30"/>
      <c r="G5" s="34"/>
      <c r="H5" s="30"/>
      <c r="I5" s="29"/>
      <c r="J5" s="30"/>
      <c r="K5" s="31"/>
      <c r="L5" s="30"/>
      <c r="M5" s="29"/>
      <c r="N5" s="32"/>
      <c r="O5" s="30"/>
      <c r="P5" s="33"/>
      <c r="Q5" s="222"/>
    </row>
    <row r="6" spans="1:24" s="26" customFormat="1" ht="15" customHeight="1" x14ac:dyDescent="0.25">
      <c r="A6" s="232"/>
      <c r="B6" s="30"/>
      <c r="C6" s="30"/>
      <c r="D6" s="477" t="s">
        <v>55</v>
      </c>
      <c r="E6" s="477"/>
      <c r="F6" s="477"/>
      <c r="G6" s="477"/>
      <c r="H6" s="30"/>
      <c r="I6" s="477" t="s">
        <v>56</v>
      </c>
      <c r="J6" s="477"/>
      <c r="K6" s="477"/>
      <c r="L6" s="30"/>
      <c r="M6" s="29"/>
      <c r="N6" s="32"/>
      <c r="O6" s="30"/>
      <c r="P6" s="33"/>
      <c r="Q6" s="222"/>
    </row>
    <row r="7" spans="1:24" s="11" customFormat="1" ht="15" customHeight="1" x14ac:dyDescent="0.2">
      <c r="A7" s="233"/>
      <c r="B7" s="36"/>
      <c r="C7" s="36"/>
      <c r="D7" s="36"/>
      <c r="E7" s="35"/>
      <c r="F7" s="36"/>
      <c r="G7" s="35"/>
      <c r="H7" s="36"/>
      <c r="I7" s="37"/>
      <c r="J7" s="36"/>
      <c r="K7" s="38"/>
      <c r="L7" s="36"/>
      <c r="M7" s="37"/>
      <c r="N7" s="39"/>
      <c r="O7" s="36"/>
      <c r="P7" s="40"/>
      <c r="Q7" s="8"/>
      <c r="S7" s="473" t="s">
        <v>89</v>
      </c>
      <c r="T7" s="474"/>
      <c r="U7" s="474"/>
      <c r="V7" s="474"/>
      <c r="W7" s="475"/>
    </row>
    <row r="8" spans="1:24" s="11" customFormat="1" ht="6.75" customHeight="1" x14ac:dyDescent="0.2">
      <c r="A8" s="234"/>
      <c r="B8" s="20"/>
      <c r="C8" s="20"/>
      <c r="D8" s="20"/>
      <c r="E8" s="22"/>
      <c r="F8" s="20"/>
      <c r="G8" s="22"/>
      <c r="H8" s="20"/>
      <c r="I8" s="23"/>
      <c r="J8" s="20"/>
      <c r="K8" s="24"/>
      <c r="L8" s="20"/>
      <c r="M8" s="23"/>
      <c r="N8" s="25"/>
      <c r="O8" s="20"/>
      <c r="P8" s="41"/>
      <c r="Q8" s="8"/>
    </row>
    <row r="9" spans="1:24" ht="15.75" customHeight="1" x14ac:dyDescent="0.2">
      <c r="A9" s="42" t="s">
        <v>13</v>
      </c>
      <c r="B9" s="392" t="s">
        <v>60</v>
      </c>
      <c r="C9" s="42" t="s">
        <v>11</v>
      </c>
      <c r="D9" s="42" t="s">
        <v>12</v>
      </c>
      <c r="E9" s="285" t="s">
        <v>14</v>
      </c>
      <c r="F9" s="49" t="s">
        <v>15</v>
      </c>
      <c r="G9" s="285" t="s">
        <v>16</v>
      </c>
      <c r="H9" s="49" t="s">
        <v>15</v>
      </c>
      <c r="I9" s="286" t="s">
        <v>17</v>
      </c>
      <c r="J9" s="225" t="s">
        <v>15</v>
      </c>
      <c r="K9" s="286" t="s">
        <v>18</v>
      </c>
      <c r="L9" s="225" t="s">
        <v>15</v>
      </c>
      <c r="M9" s="287" t="s">
        <v>19</v>
      </c>
      <c r="N9" s="229" t="s">
        <v>15</v>
      </c>
      <c r="O9" s="288" t="s">
        <v>57</v>
      </c>
      <c r="P9" s="289" t="s">
        <v>20</v>
      </c>
      <c r="Q9" s="42" t="s">
        <v>21</v>
      </c>
      <c r="S9" s="396" t="s">
        <v>14</v>
      </c>
      <c r="T9" s="396" t="s">
        <v>16</v>
      </c>
      <c r="U9" s="397" t="s">
        <v>18</v>
      </c>
      <c r="V9" s="398" t="s">
        <v>19</v>
      </c>
      <c r="W9" s="399" t="s">
        <v>20</v>
      </c>
      <c r="X9" s="403" t="s">
        <v>90</v>
      </c>
    </row>
    <row r="10" spans="1:24" ht="15.75" customHeight="1" x14ac:dyDescent="0.2">
      <c r="A10" s="427" t="s">
        <v>140</v>
      </c>
      <c r="B10" s="450" t="s">
        <v>141</v>
      </c>
      <c r="C10" s="427" t="s">
        <v>142</v>
      </c>
      <c r="D10" s="423" t="s">
        <v>87</v>
      </c>
      <c r="E10" s="320">
        <v>5.0999999999999996</v>
      </c>
      <c r="F10" s="46">
        <f>VLOOKUP(E10*(-1),VITPOF,2)</f>
        <v>22</v>
      </c>
      <c r="G10" s="320" t="s">
        <v>82</v>
      </c>
      <c r="H10" s="46">
        <v>0</v>
      </c>
      <c r="I10" s="226"/>
      <c r="J10" s="227">
        <v>0</v>
      </c>
      <c r="K10" s="328">
        <v>10.9</v>
      </c>
      <c r="L10" s="227">
        <f t="shared" ref="L10:L37" si="0">VLOOKUP(K10,PENTPOF,2)</f>
        <v>31</v>
      </c>
      <c r="M10" s="341">
        <v>6.49</v>
      </c>
      <c r="N10" s="230">
        <f t="shared" ref="N10:N37" si="1">VLOOKUP(M10,MBPOF,2)</f>
        <v>17</v>
      </c>
      <c r="O10" s="322">
        <v>1</v>
      </c>
      <c r="P10" s="152">
        <f t="shared" ref="P10:P37" si="2">F10+H10+J10+L10+N10</f>
        <v>70</v>
      </c>
      <c r="Q10" s="183" t="s">
        <v>28</v>
      </c>
      <c r="R10" s="182"/>
      <c r="S10" s="154">
        <f t="shared" ref="S10:S37" si="3">RANK(E10,$E$10:$E$37,2)</f>
        <v>1</v>
      </c>
      <c r="T10" s="154" t="e">
        <f t="shared" ref="T10:T37" si="4">RANK(G10,$G$10:$G$37,2)</f>
        <v>#VALUE!</v>
      </c>
      <c r="U10" s="154">
        <f t="shared" ref="U10:U37" si="5">RANK(K10,$K$10:$K$37,0)</f>
        <v>1</v>
      </c>
      <c r="V10" s="154">
        <f t="shared" ref="V10:V37" si="6">RANK(M10,$M$10:$M$37,0)</f>
        <v>1</v>
      </c>
      <c r="W10" s="154">
        <f t="shared" ref="W10:W37" si="7">RANK(X10,$X$10:$X$37,0)</f>
        <v>1</v>
      </c>
      <c r="X10" s="6">
        <v>70</v>
      </c>
    </row>
    <row r="11" spans="1:24" ht="15.75" customHeight="1" x14ac:dyDescent="0.2">
      <c r="A11" s="427" t="s">
        <v>169</v>
      </c>
      <c r="B11" s="450" t="s">
        <v>170</v>
      </c>
      <c r="C11" s="427" t="s">
        <v>171</v>
      </c>
      <c r="D11" s="423" t="s">
        <v>87</v>
      </c>
      <c r="E11" s="320">
        <v>5.4</v>
      </c>
      <c r="F11" s="46">
        <f>VLOOKUP(E11*(-1),VITPOF,2)</f>
        <v>17</v>
      </c>
      <c r="G11" s="320" t="s">
        <v>82</v>
      </c>
      <c r="H11" s="46">
        <v>0</v>
      </c>
      <c r="I11" s="226"/>
      <c r="J11" s="227">
        <v>0</v>
      </c>
      <c r="K11" s="328">
        <v>8.1</v>
      </c>
      <c r="L11" s="227">
        <f t="shared" si="0"/>
        <v>17</v>
      </c>
      <c r="M11" s="341">
        <v>6.2</v>
      </c>
      <c r="N11" s="230">
        <f t="shared" si="1"/>
        <v>16</v>
      </c>
      <c r="O11" s="322">
        <v>2</v>
      </c>
      <c r="P11" s="152">
        <f t="shared" si="2"/>
        <v>50</v>
      </c>
      <c r="Q11" s="183" t="s">
        <v>28</v>
      </c>
      <c r="R11" s="182"/>
      <c r="S11" s="154">
        <f t="shared" si="3"/>
        <v>3</v>
      </c>
      <c r="T11" s="154" t="e">
        <f t="shared" si="4"/>
        <v>#VALUE!</v>
      </c>
      <c r="U11" s="154">
        <f t="shared" si="5"/>
        <v>3</v>
      </c>
      <c r="V11" s="154">
        <f t="shared" si="6"/>
        <v>2</v>
      </c>
      <c r="W11" s="154">
        <f t="shared" si="7"/>
        <v>2</v>
      </c>
      <c r="X11" s="6">
        <v>50</v>
      </c>
    </row>
    <row r="12" spans="1:24" ht="15.75" customHeight="1" x14ac:dyDescent="0.2">
      <c r="A12" s="427" t="s">
        <v>160</v>
      </c>
      <c r="B12" s="450" t="s">
        <v>161</v>
      </c>
      <c r="C12" s="427" t="s">
        <v>162</v>
      </c>
      <c r="D12" s="423" t="s">
        <v>87</v>
      </c>
      <c r="E12" s="320" t="s">
        <v>82</v>
      </c>
      <c r="F12" s="46">
        <v>0</v>
      </c>
      <c r="G12" s="320">
        <v>6.7</v>
      </c>
      <c r="H12" s="46">
        <f>VLOOKUP(G12*(-1),HAIESPOF,2)</f>
        <v>20</v>
      </c>
      <c r="I12" s="226"/>
      <c r="J12" s="227">
        <v>0</v>
      </c>
      <c r="K12" s="328">
        <v>8.1</v>
      </c>
      <c r="L12" s="227">
        <f t="shared" si="0"/>
        <v>17</v>
      </c>
      <c r="M12" s="341">
        <v>5.29</v>
      </c>
      <c r="N12" s="230">
        <f t="shared" si="1"/>
        <v>13</v>
      </c>
      <c r="O12" s="322">
        <v>2</v>
      </c>
      <c r="P12" s="152">
        <f t="shared" si="2"/>
        <v>50</v>
      </c>
      <c r="Q12" s="183" t="s">
        <v>28</v>
      </c>
      <c r="R12" s="182"/>
      <c r="S12" s="154" t="e">
        <f t="shared" si="3"/>
        <v>#VALUE!</v>
      </c>
      <c r="T12" s="154">
        <f t="shared" si="4"/>
        <v>3</v>
      </c>
      <c r="U12" s="154">
        <f t="shared" si="5"/>
        <v>3</v>
      </c>
      <c r="V12" s="154">
        <f t="shared" si="6"/>
        <v>6</v>
      </c>
      <c r="W12" s="154">
        <f t="shared" si="7"/>
        <v>2</v>
      </c>
      <c r="X12" s="6">
        <v>50</v>
      </c>
    </row>
    <row r="13" spans="1:24" ht="15.75" customHeight="1" x14ac:dyDescent="0.2">
      <c r="A13" s="427" t="s">
        <v>154</v>
      </c>
      <c r="B13" s="450" t="s">
        <v>155</v>
      </c>
      <c r="C13" s="427" t="s">
        <v>156</v>
      </c>
      <c r="D13" s="423" t="s">
        <v>87</v>
      </c>
      <c r="E13" s="320">
        <v>5.5</v>
      </c>
      <c r="F13" s="46">
        <f>VLOOKUP(E13*(-1),VITPOF,2)</f>
        <v>16</v>
      </c>
      <c r="G13" s="320" t="s">
        <v>82</v>
      </c>
      <c r="H13" s="46">
        <v>0</v>
      </c>
      <c r="I13" s="226"/>
      <c r="J13" s="227">
        <v>0</v>
      </c>
      <c r="K13" s="328">
        <v>8.16</v>
      </c>
      <c r="L13" s="227">
        <f t="shared" si="0"/>
        <v>17</v>
      </c>
      <c r="M13" s="341">
        <v>5.92</v>
      </c>
      <c r="N13" s="230">
        <f t="shared" si="1"/>
        <v>15</v>
      </c>
      <c r="O13" s="322">
        <v>4</v>
      </c>
      <c r="P13" s="152">
        <f t="shared" si="2"/>
        <v>48</v>
      </c>
      <c r="Q13" s="183" t="s">
        <v>28</v>
      </c>
      <c r="R13" s="182"/>
      <c r="S13" s="154">
        <f t="shared" si="3"/>
        <v>4</v>
      </c>
      <c r="T13" s="154" t="e">
        <f t="shared" si="4"/>
        <v>#VALUE!</v>
      </c>
      <c r="U13" s="154">
        <f t="shared" si="5"/>
        <v>2</v>
      </c>
      <c r="V13" s="154">
        <f t="shared" si="6"/>
        <v>4</v>
      </c>
      <c r="W13" s="154">
        <f t="shared" si="7"/>
        <v>4</v>
      </c>
      <c r="X13" s="6">
        <v>48</v>
      </c>
    </row>
    <row r="14" spans="1:24" ht="15.75" customHeight="1" x14ac:dyDescent="0.2">
      <c r="A14" s="429" t="s">
        <v>172</v>
      </c>
      <c r="B14" s="450" t="s">
        <v>173</v>
      </c>
      <c r="C14" s="430" t="s">
        <v>174</v>
      </c>
      <c r="D14" s="423" t="s">
        <v>87</v>
      </c>
      <c r="E14" s="320">
        <v>5.0999999999999996</v>
      </c>
      <c r="F14" s="46">
        <f>VLOOKUP(E14*(-1),VITPOF,2)</f>
        <v>22</v>
      </c>
      <c r="G14" s="320" t="s">
        <v>82</v>
      </c>
      <c r="H14" s="46">
        <v>0</v>
      </c>
      <c r="I14" s="226"/>
      <c r="J14" s="227">
        <v>0</v>
      </c>
      <c r="K14" s="328">
        <v>7.5</v>
      </c>
      <c r="L14" s="227">
        <f t="shared" si="0"/>
        <v>14</v>
      </c>
      <c r="M14" s="341">
        <v>5.0999999999999996</v>
      </c>
      <c r="N14" s="230">
        <f t="shared" si="1"/>
        <v>12</v>
      </c>
      <c r="O14" s="322">
        <v>4</v>
      </c>
      <c r="P14" s="152">
        <f t="shared" si="2"/>
        <v>48</v>
      </c>
      <c r="Q14" s="183" t="s">
        <v>28</v>
      </c>
      <c r="R14" s="182"/>
      <c r="S14" s="154">
        <f t="shared" si="3"/>
        <v>1</v>
      </c>
      <c r="T14" s="154" t="e">
        <f t="shared" si="4"/>
        <v>#VALUE!</v>
      </c>
      <c r="U14" s="154">
        <f t="shared" si="5"/>
        <v>11</v>
      </c>
      <c r="V14" s="154">
        <f t="shared" si="6"/>
        <v>7</v>
      </c>
      <c r="W14" s="154">
        <f t="shared" si="7"/>
        <v>4</v>
      </c>
      <c r="X14" s="6">
        <v>48</v>
      </c>
    </row>
    <row r="15" spans="1:24" ht="15.75" customHeight="1" x14ac:dyDescent="0.2">
      <c r="A15" s="427" t="s">
        <v>122</v>
      </c>
      <c r="B15" s="450" t="s">
        <v>123</v>
      </c>
      <c r="C15" s="427" t="s">
        <v>124</v>
      </c>
      <c r="D15" s="423" t="s">
        <v>92</v>
      </c>
      <c r="E15" s="320" t="s">
        <v>82</v>
      </c>
      <c r="F15" s="46">
        <v>0</v>
      </c>
      <c r="G15" s="320">
        <v>6.4</v>
      </c>
      <c r="H15" s="46">
        <f>VLOOKUP(G15*(-1),HAIESPOF,2)</f>
        <v>22</v>
      </c>
      <c r="I15" s="226"/>
      <c r="J15" s="227">
        <v>0</v>
      </c>
      <c r="K15" s="328">
        <v>8</v>
      </c>
      <c r="L15" s="227">
        <f t="shared" si="0"/>
        <v>16</v>
      </c>
      <c r="M15" s="341">
        <v>3.88</v>
      </c>
      <c r="N15" s="230">
        <f t="shared" si="1"/>
        <v>7</v>
      </c>
      <c r="O15" s="322">
        <v>6</v>
      </c>
      <c r="P15" s="152">
        <f t="shared" si="2"/>
        <v>45</v>
      </c>
      <c r="Q15" s="183" t="s">
        <v>28</v>
      </c>
      <c r="R15" s="182"/>
      <c r="S15" s="154" t="e">
        <f t="shared" si="3"/>
        <v>#VALUE!</v>
      </c>
      <c r="T15" s="154">
        <f t="shared" si="4"/>
        <v>2</v>
      </c>
      <c r="U15" s="154">
        <f t="shared" si="5"/>
        <v>5</v>
      </c>
      <c r="V15" s="154">
        <f t="shared" si="6"/>
        <v>11</v>
      </c>
      <c r="W15" s="154">
        <f t="shared" si="7"/>
        <v>6</v>
      </c>
      <c r="X15" s="6">
        <v>45</v>
      </c>
    </row>
    <row r="16" spans="1:24" ht="15.75" customHeight="1" x14ac:dyDescent="0.2">
      <c r="A16" s="427" t="s">
        <v>125</v>
      </c>
      <c r="B16" s="450" t="s">
        <v>126</v>
      </c>
      <c r="C16" s="427" t="s">
        <v>127</v>
      </c>
      <c r="D16" s="423" t="s">
        <v>93</v>
      </c>
      <c r="E16" s="320" t="s">
        <v>82</v>
      </c>
      <c r="F16" s="46">
        <v>0</v>
      </c>
      <c r="G16" s="320">
        <v>6.3</v>
      </c>
      <c r="H16" s="46">
        <f>VLOOKUP(G16*(-1),HAIESPOF,2)</f>
        <v>23</v>
      </c>
      <c r="I16" s="226"/>
      <c r="J16" s="227">
        <v>0</v>
      </c>
      <c r="K16" s="328">
        <v>7.75</v>
      </c>
      <c r="L16" s="227">
        <f t="shared" si="0"/>
        <v>15</v>
      </c>
      <c r="M16" s="341">
        <v>3.64</v>
      </c>
      <c r="N16" s="230">
        <f t="shared" si="1"/>
        <v>6</v>
      </c>
      <c r="O16" s="322">
        <v>7</v>
      </c>
      <c r="P16" s="152">
        <f t="shared" si="2"/>
        <v>44</v>
      </c>
      <c r="Q16" s="183" t="s">
        <v>28</v>
      </c>
      <c r="S16" s="154" t="e">
        <f t="shared" si="3"/>
        <v>#VALUE!</v>
      </c>
      <c r="T16" s="154">
        <f t="shared" si="4"/>
        <v>1</v>
      </c>
      <c r="U16" s="154">
        <f t="shared" si="5"/>
        <v>7</v>
      </c>
      <c r="V16" s="154">
        <f t="shared" si="6"/>
        <v>15</v>
      </c>
      <c r="W16" s="154">
        <f t="shared" si="7"/>
        <v>7</v>
      </c>
      <c r="X16" s="6">
        <v>44</v>
      </c>
    </row>
    <row r="17" spans="1:24" ht="15.75" customHeight="1" x14ac:dyDescent="0.2">
      <c r="A17" s="429" t="s">
        <v>157</v>
      </c>
      <c r="B17" s="450" t="s">
        <v>158</v>
      </c>
      <c r="C17" s="430" t="s">
        <v>159</v>
      </c>
      <c r="D17" s="423" t="s">
        <v>87</v>
      </c>
      <c r="E17" s="320">
        <v>6.2</v>
      </c>
      <c r="F17" s="46">
        <f>VLOOKUP(E17*(-1),VITPOF,2)</f>
        <v>7</v>
      </c>
      <c r="G17" s="320" t="s">
        <v>82</v>
      </c>
      <c r="H17" s="46">
        <v>0</v>
      </c>
      <c r="I17" s="226"/>
      <c r="J17" s="227">
        <v>0</v>
      </c>
      <c r="K17" s="328">
        <v>7.7</v>
      </c>
      <c r="L17" s="227">
        <f t="shared" si="0"/>
        <v>15</v>
      </c>
      <c r="M17" s="341">
        <v>6.09</v>
      </c>
      <c r="N17" s="230">
        <f t="shared" si="1"/>
        <v>16</v>
      </c>
      <c r="O17" s="322">
        <v>8</v>
      </c>
      <c r="P17" s="152">
        <f t="shared" si="2"/>
        <v>38</v>
      </c>
      <c r="Q17" s="183" t="s">
        <v>28</v>
      </c>
      <c r="R17" s="182"/>
      <c r="S17" s="154">
        <f t="shared" si="3"/>
        <v>11</v>
      </c>
      <c r="T17" s="154" t="e">
        <f t="shared" si="4"/>
        <v>#VALUE!</v>
      </c>
      <c r="U17" s="154">
        <f t="shared" si="5"/>
        <v>8</v>
      </c>
      <c r="V17" s="154">
        <f t="shared" si="6"/>
        <v>3</v>
      </c>
      <c r="W17" s="154">
        <f t="shared" si="7"/>
        <v>8</v>
      </c>
      <c r="X17" s="6">
        <v>38</v>
      </c>
    </row>
    <row r="18" spans="1:24" ht="15.75" customHeight="1" x14ac:dyDescent="0.2">
      <c r="A18" s="428" t="s">
        <v>109</v>
      </c>
      <c r="B18" s="450" t="s">
        <v>110</v>
      </c>
      <c r="C18" s="427" t="s">
        <v>111</v>
      </c>
      <c r="D18" s="423" t="s">
        <v>92</v>
      </c>
      <c r="E18" s="320">
        <v>5.8</v>
      </c>
      <c r="F18" s="46">
        <f>VLOOKUP(E18*(-1),VITPOF,2)</f>
        <v>11</v>
      </c>
      <c r="G18" s="320" t="s">
        <v>82</v>
      </c>
      <c r="H18" s="46">
        <v>0</v>
      </c>
      <c r="I18" s="226"/>
      <c r="J18" s="227">
        <v>0</v>
      </c>
      <c r="K18" s="328">
        <v>7.65</v>
      </c>
      <c r="L18" s="227">
        <f t="shared" si="0"/>
        <v>14</v>
      </c>
      <c r="M18" s="341">
        <v>5.3</v>
      </c>
      <c r="N18" s="230">
        <f t="shared" si="1"/>
        <v>13</v>
      </c>
      <c r="O18" s="322">
        <v>8</v>
      </c>
      <c r="P18" s="152">
        <f t="shared" si="2"/>
        <v>38</v>
      </c>
      <c r="Q18" s="183" t="s">
        <v>28</v>
      </c>
      <c r="R18" s="182"/>
      <c r="S18" s="154">
        <f t="shared" si="3"/>
        <v>6</v>
      </c>
      <c r="T18" s="154" t="e">
        <f t="shared" si="4"/>
        <v>#VALUE!</v>
      </c>
      <c r="U18" s="154">
        <f t="shared" si="5"/>
        <v>9</v>
      </c>
      <c r="V18" s="154">
        <f t="shared" si="6"/>
        <v>5</v>
      </c>
      <c r="W18" s="154">
        <f t="shared" si="7"/>
        <v>8</v>
      </c>
      <c r="X18" s="6">
        <v>38</v>
      </c>
    </row>
    <row r="19" spans="1:24" ht="15.75" customHeight="1" x14ac:dyDescent="0.2">
      <c r="A19" s="427" t="s">
        <v>116</v>
      </c>
      <c r="B19" s="450" t="s">
        <v>117</v>
      </c>
      <c r="C19" s="427" t="s">
        <v>118</v>
      </c>
      <c r="D19" s="423" t="s">
        <v>92</v>
      </c>
      <c r="E19" s="320">
        <v>5.8</v>
      </c>
      <c r="F19" s="46">
        <f>VLOOKUP(E19*(-1),VITPOF,2)</f>
        <v>11</v>
      </c>
      <c r="G19" s="320" t="s">
        <v>82</v>
      </c>
      <c r="H19" s="46">
        <v>0</v>
      </c>
      <c r="I19" s="226"/>
      <c r="J19" s="227">
        <v>0</v>
      </c>
      <c r="K19" s="328">
        <v>7.9</v>
      </c>
      <c r="L19" s="227">
        <f t="shared" si="0"/>
        <v>16</v>
      </c>
      <c r="M19" s="341">
        <v>4.62</v>
      </c>
      <c r="N19" s="230">
        <f t="shared" si="1"/>
        <v>10</v>
      </c>
      <c r="O19" s="322">
        <v>10</v>
      </c>
      <c r="P19" s="152">
        <f t="shared" si="2"/>
        <v>37</v>
      </c>
      <c r="Q19" s="183" t="s">
        <v>28</v>
      </c>
      <c r="R19" s="182"/>
      <c r="S19" s="154">
        <f t="shared" si="3"/>
        <v>6</v>
      </c>
      <c r="T19" s="154" t="e">
        <f t="shared" si="4"/>
        <v>#VALUE!</v>
      </c>
      <c r="U19" s="154">
        <f t="shared" si="5"/>
        <v>6</v>
      </c>
      <c r="V19" s="154">
        <f t="shared" si="6"/>
        <v>8</v>
      </c>
      <c r="W19" s="154">
        <f t="shared" si="7"/>
        <v>10</v>
      </c>
      <c r="X19" s="6">
        <v>37</v>
      </c>
    </row>
    <row r="20" spans="1:24" ht="15.75" customHeight="1" x14ac:dyDescent="0.2">
      <c r="A20" s="427" t="s">
        <v>178</v>
      </c>
      <c r="B20" s="450" t="s">
        <v>179</v>
      </c>
      <c r="C20" s="434" t="s">
        <v>180</v>
      </c>
      <c r="D20" s="423" t="s">
        <v>87</v>
      </c>
      <c r="E20" s="320" t="s">
        <v>82</v>
      </c>
      <c r="F20" s="46">
        <v>0</v>
      </c>
      <c r="G20" s="320">
        <v>7.1</v>
      </c>
      <c r="H20" s="46">
        <f>VLOOKUP(G20*(-1),HAIESPOF,2)</f>
        <v>16</v>
      </c>
      <c r="I20" s="226"/>
      <c r="J20" s="227">
        <v>0</v>
      </c>
      <c r="K20" s="328">
        <v>6.87</v>
      </c>
      <c r="L20" s="227">
        <f t="shared" si="0"/>
        <v>10</v>
      </c>
      <c r="M20" s="341">
        <v>4</v>
      </c>
      <c r="N20" s="230">
        <f t="shared" si="1"/>
        <v>8</v>
      </c>
      <c r="O20" s="322">
        <v>11</v>
      </c>
      <c r="P20" s="152">
        <f t="shared" si="2"/>
        <v>34</v>
      </c>
      <c r="Q20" s="183" t="s">
        <v>28</v>
      </c>
      <c r="R20" s="182"/>
      <c r="S20" s="154" t="e">
        <f t="shared" si="3"/>
        <v>#VALUE!</v>
      </c>
      <c r="T20" s="154">
        <f t="shared" si="4"/>
        <v>5</v>
      </c>
      <c r="U20" s="154">
        <f t="shared" si="5"/>
        <v>17</v>
      </c>
      <c r="V20" s="154">
        <f t="shared" si="6"/>
        <v>9</v>
      </c>
      <c r="W20" s="154">
        <f t="shared" si="7"/>
        <v>11</v>
      </c>
      <c r="X20" s="6">
        <v>34</v>
      </c>
    </row>
    <row r="21" spans="1:24" ht="15.75" customHeight="1" x14ac:dyDescent="0.2">
      <c r="A21" s="427" t="s">
        <v>119</v>
      </c>
      <c r="B21" s="450" t="s">
        <v>120</v>
      </c>
      <c r="C21" s="427" t="s">
        <v>121</v>
      </c>
      <c r="D21" s="423" t="s">
        <v>92</v>
      </c>
      <c r="E21" s="320">
        <v>5.5</v>
      </c>
      <c r="F21" s="46">
        <f>VLOOKUP(E21*(-1),VITPOF,2)</f>
        <v>16</v>
      </c>
      <c r="G21" s="320" t="s">
        <v>82</v>
      </c>
      <c r="H21" s="46">
        <v>0</v>
      </c>
      <c r="I21" s="226"/>
      <c r="J21" s="227">
        <v>0</v>
      </c>
      <c r="K21" s="328">
        <v>7.25</v>
      </c>
      <c r="L21" s="227">
        <f t="shared" si="0"/>
        <v>12</v>
      </c>
      <c r="M21" s="341">
        <v>3.5</v>
      </c>
      <c r="N21" s="230">
        <f t="shared" si="1"/>
        <v>6</v>
      </c>
      <c r="O21" s="322">
        <v>11</v>
      </c>
      <c r="P21" s="152">
        <f t="shared" si="2"/>
        <v>34</v>
      </c>
      <c r="Q21" s="183" t="s">
        <v>28</v>
      </c>
      <c r="S21" s="154">
        <f t="shared" si="3"/>
        <v>4</v>
      </c>
      <c r="T21" s="154" t="e">
        <f t="shared" si="4"/>
        <v>#VALUE!</v>
      </c>
      <c r="U21" s="154">
        <f t="shared" si="5"/>
        <v>15</v>
      </c>
      <c r="V21" s="154">
        <f t="shared" si="6"/>
        <v>16</v>
      </c>
      <c r="W21" s="154">
        <f t="shared" si="7"/>
        <v>11</v>
      </c>
      <c r="X21" s="6">
        <v>34</v>
      </c>
    </row>
    <row r="22" spans="1:24" ht="15.75" customHeight="1" x14ac:dyDescent="0.2">
      <c r="A22" s="428">
        <v>2518215</v>
      </c>
      <c r="B22" s="450" t="s">
        <v>114</v>
      </c>
      <c r="C22" s="421" t="s">
        <v>115</v>
      </c>
      <c r="D22" s="423" t="s">
        <v>92</v>
      </c>
      <c r="E22" s="320" t="s">
        <v>82</v>
      </c>
      <c r="F22" s="46">
        <v>0</v>
      </c>
      <c r="G22" s="320">
        <v>6.9</v>
      </c>
      <c r="H22" s="46">
        <f>VLOOKUP(G22*(-1),HAIESPOF,2)</f>
        <v>18</v>
      </c>
      <c r="I22" s="226"/>
      <c r="J22" s="227">
        <v>0</v>
      </c>
      <c r="K22" s="328">
        <v>6.87</v>
      </c>
      <c r="L22" s="227">
        <f t="shared" si="0"/>
        <v>10</v>
      </c>
      <c r="M22" s="341">
        <v>3.4</v>
      </c>
      <c r="N22" s="230">
        <f t="shared" si="1"/>
        <v>5</v>
      </c>
      <c r="O22" s="322">
        <v>13</v>
      </c>
      <c r="P22" s="152">
        <f t="shared" si="2"/>
        <v>33</v>
      </c>
      <c r="Q22" s="183" t="s">
        <v>28</v>
      </c>
      <c r="R22" s="182"/>
      <c r="S22" s="154" t="e">
        <f t="shared" si="3"/>
        <v>#VALUE!</v>
      </c>
      <c r="T22" s="154">
        <f t="shared" si="4"/>
        <v>4</v>
      </c>
      <c r="U22" s="154">
        <f t="shared" si="5"/>
        <v>17</v>
      </c>
      <c r="V22" s="154">
        <f t="shared" si="6"/>
        <v>18</v>
      </c>
      <c r="W22" s="154">
        <f t="shared" si="7"/>
        <v>13</v>
      </c>
      <c r="X22" s="6">
        <v>33</v>
      </c>
    </row>
    <row r="23" spans="1:24" ht="15.75" customHeight="1" x14ac:dyDescent="0.2">
      <c r="A23" s="427" t="s">
        <v>146</v>
      </c>
      <c r="B23" s="450" t="s">
        <v>147</v>
      </c>
      <c r="C23" s="427" t="s">
        <v>148</v>
      </c>
      <c r="D23" s="423" t="s">
        <v>87</v>
      </c>
      <c r="E23" s="320" t="s">
        <v>82</v>
      </c>
      <c r="F23" s="46">
        <v>0</v>
      </c>
      <c r="G23" s="320">
        <v>7.2</v>
      </c>
      <c r="H23" s="46">
        <f>VLOOKUP(G23*(-1),HAIESPOF,2)</f>
        <v>15</v>
      </c>
      <c r="I23" s="226"/>
      <c r="J23" s="227">
        <v>0</v>
      </c>
      <c r="K23" s="328">
        <v>7.3</v>
      </c>
      <c r="L23" s="227">
        <f t="shared" si="0"/>
        <v>13</v>
      </c>
      <c r="M23" s="341">
        <v>3.38</v>
      </c>
      <c r="N23" s="230">
        <f t="shared" si="1"/>
        <v>5</v>
      </c>
      <c r="O23" s="322">
        <v>13</v>
      </c>
      <c r="P23" s="152">
        <f t="shared" si="2"/>
        <v>33</v>
      </c>
      <c r="Q23" s="183" t="s">
        <v>28</v>
      </c>
      <c r="R23" s="182"/>
      <c r="S23" s="154" t="e">
        <f t="shared" si="3"/>
        <v>#VALUE!</v>
      </c>
      <c r="T23" s="154">
        <f t="shared" si="4"/>
        <v>7</v>
      </c>
      <c r="U23" s="154">
        <f t="shared" si="5"/>
        <v>13</v>
      </c>
      <c r="V23" s="154">
        <f t="shared" si="6"/>
        <v>20</v>
      </c>
      <c r="W23" s="154">
        <f t="shared" si="7"/>
        <v>13</v>
      </c>
      <c r="X23" s="6">
        <v>33</v>
      </c>
    </row>
    <row r="24" spans="1:24" ht="15.75" customHeight="1" x14ac:dyDescent="0.2">
      <c r="A24" s="427" t="s">
        <v>175</v>
      </c>
      <c r="B24" s="450" t="s">
        <v>176</v>
      </c>
      <c r="C24" s="434" t="s">
        <v>177</v>
      </c>
      <c r="D24" s="423" t="s">
        <v>87</v>
      </c>
      <c r="E24" s="320" t="s">
        <v>82</v>
      </c>
      <c r="F24" s="46">
        <v>0</v>
      </c>
      <c r="G24" s="320">
        <v>7.1</v>
      </c>
      <c r="H24" s="46">
        <f>VLOOKUP(G24*(-1),HAIESPOF,2)</f>
        <v>16</v>
      </c>
      <c r="I24" s="226"/>
      <c r="J24" s="227">
        <v>0</v>
      </c>
      <c r="K24" s="328">
        <v>6.65</v>
      </c>
      <c r="L24" s="227">
        <f t="shared" si="0"/>
        <v>9</v>
      </c>
      <c r="M24" s="341">
        <v>3.8</v>
      </c>
      <c r="N24" s="230">
        <f t="shared" si="1"/>
        <v>7</v>
      </c>
      <c r="O24" s="322">
        <v>15</v>
      </c>
      <c r="P24" s="152">
        <f t="shared" si="2"/>
        <v>32</v>
      </c>
      <c r="Q24" s="183" t="s">
        <v>28</v>
      </c>
      <c r="S24" s="154" t="e">
        <f t="shared" si="3"/>
        <v>#VALUE!</v>
      </c>
      <c r="T24" s="154">
        <f t="shared" si="4"/>
        <v>5</v>
      </c>
      <c r="U24" s="154">
        <f t="shared" si="5"/>
        <v>23</v>
      </c>
      <c r="V24" s="154">
        <f t="shared" si="6"/>
        <v>12</v>
      </c>
      <c r="W24" s="154">
        <f t="shared" si="7"/>
        <v>15</v>
      </c>
      <c r="X24" s="6">
        <v>32</v>
      </c>
    </row>
    <row r="25" spans="1:24" ht="15.75" customHeight="1" x14ac:dyDescent="0.2">
      <c r="A25" s="427" t="s">
        <v>132</v>
      </c>
      <c r="B25" s="450" t="s">
        <v>133</v>
      </c>
      <c r="C25" s="427" t="s">
        <v>134</v>
      </c>
      <c r="D25" s="423" t="s">
        <v>93</v>
      </c>
      <c r="E25" s="320" t="s">
        <v>82</v>
      </c>
      <c r="F25" s="46">
        <v>0</v>
      </c>
      <c r="G25" s="320">
        <v>7.5</v>
      </c>
      <c r="H25" s="46">
        <f>VLOOKUP(G25*(-1),HAIESPOF,2)</f>
        <v>13</v>
      </c>
      <c r="I25" s="226"/>
      <c r="J25" s="227">
        <v>0</v>
      </c>
      <c r="K25" s="328">
        <v>7.38</v>
      </c>
      <c r="L25" s="227">
        <f t="shared" si="0"/>
        <v>13</v>
      </c>
      <c r="M25" s="341">
        <v>3.5</v>
      </c>
      <c r="N25" s="230">
        <f t="shared" si="1"/>
        <v>6</v>
      </c>
      <c r="O25" s="322">
        <v>15</v>
      </c>
      <c r="P25" s="152">
        <f t="shared" si="2"/>
        <v>32</v>
      </c>
      <c r="Q25" s="183" t="s">
        <v>28</v>
      </c>
      <c r="R25" s="182"/>
      <c r="S25" s="154" t="e">
        <f t="shared" si="3"/>
        <v>#VALUE!</v>
      </c>
      <c r="T25" s="154">
        <f t="shared" si="4"/>
        <v>9</v>
      </c>
      <c r="U25" s="154">
        <f t="shared" si="5"/>
        <v>12</v>
      </c>
      <c r="V25" s="154">
        <f t="shared" si="6"/>
        <v>16</v>
      </c>
      <c r="W25" s="154">
        <f t="shared" si="7"/>
        <v>15</v>
      </c>
      <c r="X25" s="6">
        <v>32</v>
      </c>
    </row>
    <row r="26" spans="1:24" ht="15.75" customHeight="1" x14ac:dyDescent="0.2">
      <c r="A26" s="427" t="s">
        <v>163</v>
      </c>
      <c r="B26" s="450" t="s">
        <v>164</v>
      </c>
      <c r="C26" s="427" t="s">
        <v>165</v>
      </c>
      <c r="D26" s="423" t="s">
        <v>87</v>
      </c>
      <c r="E26" s="320">
        <v>6</v>
      </c>
      <c r="F26" s="46">
        <f>VLOOKUP(E26*(-1),VITPOF,2)</f>
        <v>9</v>
      </c>
      <c r="G26" s="320" t="s">
        <v>82</v>
      </c>
      <c r="H26" s="46">
        <v>0</v>
      </c>
      <c r="I26" s="226"/>
      <c r="J26" s="227">
        <v>0</v>
      </c>
      <c r="K26" s="328">
        <v>7.6</v>
      </c>
      <c r="L26" s="227">
        <f t="shared" si="0"/>
        <v>14</v>
      </c>
      <c r="M26" s="341">
        <v>4</v>
      </c>
      <c r="N26" s="230">
        <f t="shared" si="1"/>
        <v>8</v>
      </c>
      <c r="O26" s="322">
        <v>17</v>
      </c>
      <c r="P26" s="152">
        <f t="shared" si="2"/>
        <v>31</v>
      </c>
      <c r="Q26" s="183" t="s">
        <v>28</v>
      </c>
      <c r="R26" s="182"/>
      <c r="S26" s="154">
        <f t="shared" si="3"/>
        <v>8</v>
      </c>
      <c r="T26" s="154" t="e">
        <f t="shared" si="4"/>
        <v>#VALUE!</v>
      </c>
      <c r="U26" s="154">
        <f t="shared" si="5"/>
        <v>10</v>
      </c>
      <c r="V26" s="154">
        <f t="shared" si="6"/>
        <v>9</v>
      </c>
      <c r="W26" s="154">
        <f t="shared" si="7"/>
        <v>17</v>
      </c>
      <c r="X26" s="6">
        <v>31</v>
      </c>
    </row>
    <row r="27" spans="1:24" ht="15.75" customHeight="1" x14ac:dyDescent="0.2">
      <c r="A27" s="438" t="s">
        <v>129</v>
      </c>
      <c r="B27" s="450" t="s">
        <v>130</v>
      </c>
      <c r="C27" s="438" t="s">
        <v>131</v>
      </c>
      <c r="D27" s="423" t="s">
        <v>93</v>
      </c>
      <c r="E27" s="320" t="s">
        <v>82</v>
      </c>
      <c r="F27" s="46">
        <v>0</v>
      </c>
      <c r="G27" s="320">
        <v>7.3</v>
      </c>
      <c r="H27" s="46">
        <f>VLOOKUP(G27*(-1),HAIESPOF,2)</f>
        <v>15</v>
      </c>
      <c r="I27" s="226"/>
      <c r="J27" s="227">
        <v>0</v>
      </c>
      <c r="K27" s="328">
        <v>7.05</v>
      </c>
      <c r="L27" s="227">
        <f t="shared" si="0"/>
        <v>11</v>
      </c>
      <c r="M27" s="341">
        <v>3.25</v>
      </c>
      <c r="N27" s="230">
        <f t="shared" si="1"/>
        <v>5</v>
      </c>
      <c r="O27" s="322">
        <v>17</v>
      </c>
      <c r="P27" s="152">
        <f t="shared" si="2"/>
        <v>31</v>
      </c>
      <c r="Q27" s="183" t="s">
        <v>28</v>
      </c>
      <c r="R27" s="182"/>
      <c r="S27" s="154" t="e">
        <f t="shared" si="3"/>
        <v>#VALUE!</v>
      </c>
      <c r="T27" s="154">
        <f t="shared" si="4"/>
        <v>8</v>
      </c>
      <c r="U27" s="154">
        <f t="shared" si="5"/>
        <v>16</v>
      </c>
      <c r="V27" s="154">
        <f t="shared" si="6"/>
        <v>22</v>
      </c>
      <c r="W27" s="154">
        <f t="shared" si="7"/>
        <v>17</v>
      </c>
      <c r="X27" s="6">
        <v>31</v>
      </c>
    </row>
    <row r="28" spans="1:24" ht="15.75" customHeight="1" x14ac:dyDescent="0.2">
      <c r="A28" s="427" t="s">
        <v>152</v>
      </c>
      <c r="B28" s="450" t="s">
        <v>153</v>
      </c>
      <c r="C28" s="434" t="s">
        <v>128</v>
      </c>
      <c r="D28" s="423" t="s">
        <v>87</v>
      </c>
      <c r="E28" s="320">
        <v>6</v>
      </c>
      <c r="F28" s="46">
        <f>VLOOKUP(E28*(-1),VITPOF,2)</f>
        <v>9</v>
      </c>
      <c r="G28" s="320" t="s">
        <v>82</v>
      </c>
      <c r="H28" s="46">
        <v>0</v>
      </c>
      <c r="I28" s="226"/>
      <c r="J28" s="227">
        <v>0</v>
      </c>
      <c r="K28" s="328">
        <v>6.7</v>
      </c>
      <c r="L28" s="227">
        <f t="shared" si="0"/>
        <v>10</v>
      </c>
      <c r="M28" s="341">
        <v>3.4</v>
      </c>
      <c r="N28" s="230">
        <f t="shared" si="1"/>
        <v>5</v>
      </c>
      <c r="O28" s="322">
        <v>19</v>
      </c>
      <c r="P28" s="152">
        <f t="shared" si="2"/>
        <v>24</v>
      </c>
      <c r="Q28" s="183" t="s">
        <v>28</v>
      </c>
      <c r="R28" s="182"/>
      <c r="S28" s="154">
        <f t="shared" si="3"/>
        <v>8</v>
      </c>
      <c r="T28" s="154" t="e">
        <f t="shared" si="4"/>
        <v>#VALUE!</v>
      </c>
      <c r="U28" s="154">
        <f t="shared" si="5"/>
        <v>21</v>
      </c>
      <c r="V28" s="154">
        <f t="shared" si="6"/>
        <v>18</v>
      </c>
      <c r="W28" s="154">
        <f t="shared" si="7"/>
        <v>19</v>
      </c>
      <c r="X28" s="6">
        <v>24</v>
      </c>
    </row>
    <row r="29" spans="1:24" ht="15.75" customHeight="1" x14ac:dyDescent="0.2">
      <c r="A29" s="427" t="s">
        <v>149</v>
      </c>
      <c r="B29" s="450" t="s">
        <v>150</v>
      </c>
      <c r="C29" s="434" t="s">
        <v>151</v>
      </c>
      <c r="D29" s="423" t="s">
        <v>87</v>
      </c>
      <c r="E29" s="320" t="s">
        <v>82</v>
      </c>
      <c r="F29" s="46">
        <v>0</v>
      </c>
      <c r="G29" s="320">
        <v>7.5</v>
      </c>
      <c r="H29" s="46">
        <f>VLOOKUP(G29*(-1),HAIESPOF,2)</f>
        <v>13</v>
      </c>
      <c r="I29" s="226"/>
      <c r="J29" s="227">
        <v>0</v>
      </c>
      <c r="K29" s="328">
        <v>6.1</v>
      </c>
      <c r="L29" s="227">
        <f t="shared" si="0"/>
        <v>7</v>
      </c>
      <c r="M29" s="341">
        <v>3.14</v>
      </c>
      <c r="N29" s="230">
        <f t="shared" si="1"/>
        <v>4</v>
      </c>
      <c r="O29" s="322">
        <v>19</v>
      </c>
      <c r="P29" s="152">
        <f t="shared" si="2"/>
        <v>24</v>
      </c>
      <c r="Q29" s="183" t="s">
        <v>28</v>
      </c>
      <c r="R29" s="182"/>
      <c r="S29" s="154" t="e">
        <f t="shared" si="3"/>
        <v>#VALUE!</v>
      </c>
      <c r="T29" s="154">
        <f t="shared" si="4"/>
        <v>9</v>
      </c>
      <c r="U29" s="154">
        <f t="shared" si="5"/>
        <v>27</v>
      </c>
      <c r="V29" s="154">
        <f t="shared" si="6"/>
        <v>23</v>
      </c>
      <c r="W29" s="154">
        <f t="shared" si="7"/>
        <v>19</v>
      </c>
      <c r="X29" s="6">
        <v>24</v>
      </c>
    </row>
    <row r="30" spans="1:24" ht="15.75" customHeight="1" x14ac:dyDescent="0.2">
      <c r="A30" s="425" t="s">
        <v>104</v>
      </c>
      <c r="B30" s="426" t="s">
        <v>105</v>
      </c>
      <c r="C30" s="425" t="s">
        <v>106</v>
      </c>
      <c r="D30" s="425" t="s">
        <v>100</v>
      </c>
      <c r="E30" s="320">
        <v>6.4</v>
      </c>
      <c r="F30" s="46">
        <f>VLOOKUP(E30*(-1),VITPOF,2)</f>
        <v>6</v>
      </c>
      <c r="G30" s="320" t="s">
        <v>82</v>
      </c>
      <c r="H30" s="46">
        <v>0</v>
      </c>
      <c r="I30" s="226"/>
      <c r="J30" s="227">
        <v>0</v>
      </c>
      <c r="K30" s="328">
        <v>6.79</v>
      </c>
      <c r="L30" s="227">
        <f t="shared" si="0"/>
        <v>10</v>
      </c>
      <c r="M30" s="341">
        <v>3.8</v>
      </c>
      <c r="N30" s="230">
        <f t="shared" si="1"/>
        <v>7</v>
      </c>
      <c r="O30" s="322">
        <v>21</v>
      </c>
      <c r="P30" s="152">
        <f t="shared" si="2"/>
        <v>23</v>
      </c>
      <c r="Q30" s="183" t="s">
        <v>28</v>
      </c>
      <c r="R30" s="182"/>
      <c r="S30" s="154">
        <f t="shared" si="3"/>
        <v>13</v>
      </c>
      <c r="T30" s="154" t="e">
        <f t="shared" si="4"/>
        <v>#VALUE!</v>
      </c>
      <c r="U30" s="154">
        <f t="shared" si="5"/>
        <v>20</v>
      </c>
      <c r="V30" s="154">
        <f t="shared" si="6"/>
        <v>12</v>
      </c>
      <c r="W30" s="154">
        <f t="shared" si="7"/>
        <v>21</v>
      </c>
      <c r="X30" s="6">
        <v>23</v>
      </c>
    </row>
    <row r="31" spans="1:24" ht="15.75" customHeight="1" x14ac:dyDescent="0.2">
      <c r="A31" s="427" t="s">
        <v>138</v>
      </c>
      <c r="B31" s="450" t="s">
        <v>139</v>
      </c>
      <c r="C31" s="427" t="s">
        <v>121</v>
      </c>
      <c r="D31" s="423" t="s">
        <v>87</v>
      </c>
      <c r="E31" s="320">
        <v>6.1</v>
      </c>
      <c r="F31" s="46">
        <f>VLOOKUP(E31*(-1),VITPOF,2)</f>
        <v>8</v>
      </c>
      <c r="G31" s="320" t="s">
        <v>82</v>
      </c>
      <c r="H31" s="46">
        <v>0</v>
      </c>
      <c r="I31" s="226"/>
      <c r="J31" s="227">
        <v>0</v>
      </c>
      <c r="K31" s="328">
        <v>6.7</v>
      </c>
      <c r="L31" s="227">
        <f t="shared" si="0"/>
        <v>10</v>
      </c>
      <c r="M31" s="341">
        <v>3.29</v>
      </c>
      <c r="N31" s="230">
        <f t="shared" si="1"/>
        <v>5</v>
      </c>
      <c r="O31" s="322">
        <v>21</v>
      </c>
      <c r="P31" s="152">
        <f t="shared" si="2"/>
        <v>23</v>
      </c>
      <c r="Q31" s="183" t="s">
        <v>28</v>
      </c>
      <c r="R31" s="182"/>
      <c r="S31" s="154">
        <f t="shared" si="3"/>
        <v>10</v>
      </c>
      <c r="T31" s="154" t="e">
        <f t="shared" si="4"/>
        <v>#VALUE!</v>
      </c>
      <c r="U31" s="154">
        <f t="shared" si="5"/>
        <v>21</v>
      </c>
      <c r="V31" s="154">
        <f t="shared" si="6"/>
        <v>21</v>
      </c>
      <c r="W31" s="154">
        <f t="shared" si="7"/>
        <v>21</v>
      </c>
      <c r="X31" s="6">
        <v>23</v>
      </c>
    </row>
    <row r="32" spans="1:24" ht="15.75" customHeight="1" x14ac:dyDescent="0.2">
      <c r="A32" s="425" t="s">
        <v>101</v>
      </c>
      <c r="B32" s="426" t="s">
        <v>102</v>
      </c>
      <c r="C32" s="425" t="s">
        <v>103</v>
      </c>
      <c r="D32" s="425" t="s">
        <v>100</v>
      </c>
      <c r="E32" s="320">
        <v>6.2</v>
      </c>
      <c r="F32" s="46">
        <f>VLOOKUP(E32*(-1),VITPOF,2)</f>
        <v>7</v>
      </c>
      <c r="G32" s="320" t="s">
        <v>82</v>
      </c>
      <c r="H32" s="46">
        <v>0</v>
      </c>
      <c r="I32" s="226"/>
      <c r="J32" s="227">
        <v>0</v>
      </c>
      <c r="K32" s="328">
        <v>7.26</v>
      </c>
      <c r="L32" s="227">
        <f t="shared" si="0"/>
        <v>12</v>
      </c>
      <c r="M32" s="341">
        <v>3</v>
      </c>
      <c r="N32" s="230">
        <f t="shared" si="1"/>
        <v>4</v>
      </c>
      <c r="O32" s="322">
        <v>21</v>
      </c>
      <c r="P32" s="152">
        <f t="shared" si="2"/>
        <v>23</v>
      </c>
      <c r="Q32" s="183" t="s">
        <v>28</v>
      </c>
      <c r="R32" s="182"/>
      <c r="S32" s="154">
        <f t="shared" si="3"/>
        <v>11</v>
      </c>
      <c r="T32" s="154" t="e">
        <f t="shared" si="4"/>
        <v>#VALUE!</v>
      </c>
      <c r="U32" s="154">
        <f t="shared" si="5"/>
        <v>14</v>
      </c>
      <c r="V32" s="154">
        <f t="shared" si="6"/>
        <v>24</v>
      </c>
      <c r="W32" s="154">
        <f t="shared" si="7"/>
        <v>21</v>
      </c>
      <c r="X32" s="6">
        <v>23</v>
      </c>
    </row>
    <row r="33" spans="1:24" ht="15.75" customHeight="1" x14ac:dyDescent="0.2">
      <c r="A33" s="427" t="s">
        <v>135</v>
      </c>
      <c r="B33" s="450" t="s">
        <v>136</v>
      </c>
      <c r="C33" s="434" t="s">
        <v>137</v>
      </c>
      <c r="D33" s="423" t="s">
        <v>93</v>
      </c>
      <c r="E33" s="320" t="s">
        <v>82</v>
      </c>
      <c r="F33" s="46">
        <v>0</v>
      </c>
      <c r="G33" s="320">
        <v>7.7</v>
      </c>
      <c r="H33" s="46">
        <f>VLOOKUP(G33*(-1),HAIESPOF,2)</f>
        <v>12</v>
      </c>
      <c r="I33" s="226"/>
      <c r="J33" s="227">
        <v>0</v>
      </c>
      <c r="K33" s="328">
        <v>6.11</v>
      </c>
      <c r="L33" s="227">
        <f t="shared" si="0"/>
        <v>7</v>
      </c>
      <c r="M33" s="341">
        <v>2.5499999999999998</v>
      </c>
      <c r="N33" s="230">
        <f t="shared" si="1"/>
        <v>3</v>
      </c>
      <c r="O33" s="322">
        <v>24</v>
      </c>
      <c r="P33" s="152">
        <f t="shared" si="2"/>
        <v>22</v>
      </c>
      <c r="Q33" s="183" t="s">
        <v>28</v>
      </c>
      <c r="S33" s="154" t="e">
        <f t="shared" si="3"/>
        <v>#VALUE!</v>
      </c>
      <c r="T33" s="154">
        <f t="shared" si="4"/>
        <v>11</v>
      </c>
      <c r="U33" s="154">
        <f t="shared" si="5"/>
        <v>26</v>
      </c>
      <c r="V33" s="154">
        <f t="shared" si="6"/>
        <v>27</v>
      </c>
      <c r="W33" s="154">
        <f t="shared" si="7"/>
        <v>24</v>
      </c>
      <c r="X33" s="6">
        <v>22</v>
      </c>
    </row>
    <row r="34" spans="1:24" ht="15.75" customHeight="1" x14ac:dyDescent="0.2">
      <c r="A34" s="428">
        <v>2518217</v>
      </c>
      <c r="B34" s="450" t="s">
        <v>107</v>
      </c>
      <c r="C34" s="434" t="s">
        <v>108</v>
      </c>
      <c r="D34" s="423" t="s">
        <v>92</v>
      </c>
      <c r="E34" s="320" t="s">
        <v>82</v>
      </c>
      <c r="F34" s="46">
        <v>0</v>
      </c>
      <c r="G34" s="320">
        <v>8.1999999999999993</v>
      </c>
      <c r="H34" s="46">
        <f>VLOOKUP(G34*(-1),HAIESPOF,2)</f>
        <v>8</v>
      </c>
      <c r="I34" s="226"/>
      <c r="J34" s="227">
        <v>0</v>
      </c>
      <c r="K34" s="328">
        <v>5.68</v>
      </c>
      <c r="L34" s="227">
        <f t="shared" si="0"/>
        <v>5</v>
      </c>
      <c r="M34" s="341">
        <v>3.75</v>
      </c>
      <c r="N34" s="230">
        <f t="shared" si="1"/>
        <v>7</v>
      </c>
      <c r="O34" s="322">
        <v>25</v>
      </c>
      <c r="P34" s="152">
        <f t="shared" si="2"/>
        <v>20</v>
      </c>
      <c r="Q34" s="183" t="s">
        <v>28</v>
      </c>
      <c r="R34" s="182"/>
      <c r="S34" s="154" t="e">
        <f t="shared" si="3"/>
        <v>#VALUE!</v>
      </c>
      <c r="T34" s="154">
        <f t="shared" si="4"/>
        <v>12</v>
      </c>
      <c r="U34" s="154">
        <f t="shared" si="5"/>
        <v>28</v>
      </c>
      <c r="V34" s="154">
        <f t="shared" si="6"/>
        <v>14</v>
      </c>
      <c r="W34" s="154">
        <f t="shared" si="7"/>
        <v>25</v>
      </c>
      <c r="X34" s="6">
        <v>20</v>
      </c>
    </row>
    <row r="35" spans="1:24" ht="15.75" customHeight="1" x14ac:dyDescent="0.2">
      <c r="A35" s="427" t="s">
        <v>143</v>
      </c>
      <c r="B35" s="450" t="s">
        <v>144</v>
      </c>
      <c r="C35" s="427" t="s">
        <v>145</v>
      </c>
      <c r="D35" s="423" t="s">
        <v>87</v>
      </c>
      <c r="E35" s="320">
        <v>6.6</v>
      </c>
      <c r="F35" s="46">
        <f>VLOOKUP(E35*(-1),VITPOF,2)</f>
        <v>5</v>
      </c>
      <c r="G35" s="320" t="s">
        <v>82</v>
      </c>
      <c r="H35" s="46">
        <v>0</v>
      </c>
      <c r="I35" s="226"/>
      <c r="J35" s="227">
        <v>0</v>
      </c>
      <c r="K35" s="328">
        <v>6.8</v>
      </c>
      <c r="L35" s="227">
        <f t="shared" si="0"/>
        <v>10</v>
      </c>
      <c r="M35" s="341">
        <v>1.91</v>
      </c>
      <c r="N35" s="230">
        <f t="shared" si="1"/>
        <v>2</v>
      </c>
      <c r="O35" s="322">
        <v>26</v>
      </c>
      <c r="P35" s="152">
        <f t="shared" si="2"/>
        <v>17</v>
      </c>
      <c r="Q35" s="183" t="s">
        <v>28</v>
      </c>
      <c r="R35" s="182"/>
      <c r="S35" s="154">
        <f t="shared" si="3"/>
        <v>14</v>
      </c>
      <c r="T35" s="154" t="e">
        <f t="shared" si="4"/>
        <v>#VALUE!</v>
      </c>
      <c r="U35" s="154">
        <f t="shared" si="5"/>
        <v>19</v>
      </c>
      <c r="V35" s="154">
        <f t="shared" si="6"/>
        <v>28</v>
      </c>
      <c r="W35" s="154">
        <f t="shared" si="7"/>
        <v>26</v>
      </c>
      <c r="X35" s="6">
        <v>17</v>
      </c>
    </row>
    <row r="36" spans="1:24" ht="15.75" customHeight="1" x14ac:dyDescent="0.2">
      <c r="A36" s="427" t="s">
        <v>166</v>
      </c>
      <c r="B36" s="450" t="s">
        <v>167</v>
      </c>
      <c r="C36" s="427" t="s">
        <v>168</v>
      </c>
      <c r="D36" s="423" t="s">
        <v>87</v>
      </c>
      <c r="E36" s="320">
        <v>6.8</v>
      </c>
      <c r="F36" s="46">
        <f>VLOOKUP(E36*(-1),VITPOF,2)</f>
        <v>4</v>
      </c>
      <c r="G36" s="320" t="s">
        <v>82</v>
      </c>
      <c r="H36" s="46">
        <v>0</v>
      </c>
      <c r="I36" s="226"/>
      <c r="J36" s="227">
        <v>0</v>
      </c>
      <c r="K36" s="328">
        <v>6.21</v>
      </c>
      <c r="L36" s="227">
        <f t="shared" si="0"/>
        <v>7</v>
      </c>
      <c r="M36" s="341">
        <v>2.94</v>
      </c>
      <c r="N36" s="230">
        <f t="shared" si="1"/>
        <v>4</v>
      </c>
      <c r="O36" s="322">
        <v>27</v>
      </c>
      <c r="P36" s="152">
        <f t="shared" si="2"/>
        <v>15</v>
      </c>
      <c r="Q36" s="183" t="s">
        <v>28</v>
      </c>
      <c r="S36" s="154">
        <f t="shared" si="3"/>
        <v>15</v>
      </c>
      <c r="T36" s="154" t="e">
        <f t="shared" si="4"/>
        <v>#VALUE!</v>
      </c>
      <c r="U36" s="154">
        <f t="shared" si="5"/>
        <v>24</v>
      </c>
      <c r="V36" s="154">
        <f t="shared" si="6"/>
        <v>25</v>
      </c>
      <c r="W36" s="154">
        <f t="shared" si="7"/>
        <v>27</v>
      </c>
      <c r="X36" s="6">
        <v>15</v>
      </c>
    </row>
    <row r="37" spans="1:24" ht="15.75" customHeight="1" x14ac:dyDescent="0.2">
      <c r="A37" s="428">
        <v>2518214</v>
      </c>
      <c r="B37" s="450" t="s">
        <v>112</v>
      </c>
      <c r="C37" s="421" t="s">
        <v>113</v>
      </c>
      <c r="D37" s="423" t="s">
        <v>92</v>
      </c>
      <c r="E37" s="320">
        <v>6.8</v>
      </c>
      <c r="F37" s="46">
        <f>VLOOKUP(E37*(-1),VITPOF,2)</f>
        <v>4</v>
      </c>
      <c r="G37" s="320" t="s">
        <v>82</v>
      </c>
      <c r="H37" s="46">
        <v>0</v>
      </c>
      <c r="I37" s="226"/>
      <c r="J37" s="227">
        <v>0</v>
      </c>
      <c r="K37" s="328">
        <v>6.15</v>
      </c>
      <c r="L37" s="227">
        <f t="shared" si="0"/>
        <v>7</v>
      </c>
      <c r="M37" s="341">
        <v>2.9</v>
      </c>
      <c r="N37" s="230">
        <f t="shared" si="1"/>
        <v>4</v>
      </c>
      <c r="O37" s="322">
        <v>27</v>
      </c>
      <c r="P37" s="152">
        <f t="shared" si="2"/>
        <v>15</v>
      </c>
      <c r="Q37" s="183" t="s">
        <v>28</v>
      </c>
      <c r="S37" s="154">
        <f t="shared" si="3"/>
        <v>15</v>
      </c>
      <c r="T37" s="154" t="e">
        <f t="shared" si="4"/>
        <v>#VALUE!</v>
      </c>
      <c r="U37" s="154">
        <f t="shared" si="5"/>
        <v>25</v>
      </c>
      <c r="V37" s="154">
        <f t="shared" si="6"/>
        <v>26</v>
      </c>
      <c r="W37" s="154">
        <f t="shared" si="7"/>
        <v>27</v>
      </c>
      <c r="X37" s="6">
        <v>15</v>
      </c>
    </row>
  </sheetData>
  <sortState ref="A10:X37">
    <sortCondition descending="1" ref="P10:P37"/>
  </sortState>
  <mergeCells count="6">
    <mergeCell ref="S7:W7"/>
    <mergeCell ref="D2:L2"/>
    <mergeCell ref="D3:L3"/>
    <mergeCell ref="D4:K4"/>
    <mergeCell ref="D6:G6"/>
    <mergeCell ref="I6:K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X82"/>
  <sheetViews>
    <sheetView zoomScale="110" zoomScaleNormal="110" workbookViewId="0">
      <pane ySplit="9" topLeftCell="A19" activePane="bottomLeft" state="frozen"/>
      <selection pane="bottomLeft" activeCell="A4" sqref="A4"/>
    </sheetView>
  </sheetViews>
  <sheetFormatPr baseColWidth="10" defaultColWidth="11.42578125" defaultRowHeight="12" x14ac:dyDescent="0.2"/>
  <cols>
    <col min="1" max="1" width="9.7109375" style="8" bestFit="1" customWidth="1"/>
    <col min="2" max="2" width="25.5703125" style="8" bestFit="1" customWidth="1"/>
    <col min="3" max="3" width="20.7109375" style="8" bestFit="1" customWidth="1"/>
    <col min="4" max="4" width="7.7109375" style="8" bestFit="1" customWidth="1"/>
    <col min="5" max="5" width="5.7109375" style="7" customWidth="1"/>
    <col min="6" max="6" width="3.7109375" style="8" customWidth="1"/>
    <col min="7" max="7" width="5.7109375" style="7" customWidth="1"/>
    <col min="8" max="8" width="3.7109375" style="8" customWidth="1"/>
    <col min="9" max="9" width="5.7109375" style="9" hidden="1" customWidth="1"/>
    <col min="10" max="10" width="3.7109375" style="8" hidden="1" customWidth="1"/>
    <col min="11" max="11" width="5.7109375" style="9" customWidth="1"/>
    <col min="12" max="12" width="3.7109375" style="8" customWidth="1"/>
    <col min="13" max="13" width="5.7109375" style="9" customWidth="1"/>
    <col min="14" max="14" width="3.7109375" style="8" customWidth="1"/>
    <col min="15" max="15" width="5.42578125" style="8" bestFit="1" customWidth="1"/>
    <col min="16" max="16" width="5.7109375" style="10" customWidth="1"/>
    <col min="17" max="17" width="4.42578125" style="8" customWidth="1"/>
    <col min="18" max="18" width="4.42578125" style="6" customWidth="1"/>
    <col min="19" max="23" width="10" style="6" bestFit="1" customWidth="1"/>
    <col min="24" max="24" width="30.140625" style="6" bestFit="1" customWidth="1"/>
    <col min="25" max="16384" width="11.42578125" style="6"/>
  </cols>
  <sheetData>
    <row r="1" spans="1:24" s="11" customFormat="1" ht="15" customHeight="1" x14ac:dyDescent="0.2">
      <c r="A1" s="231"/>
      <c r="B1" s="15"/>
      <c r="C1" s="15"/>
      <c r="D1" s="15"/>
      <c r="E1" s="14"/>
      <c r="F1" s="15"/>
      <c r="G1" s="14"/>
      <c r="H1" s="15"/>
      <c r="I1" s="16"/>
      <c r="J1" s="15"/>
      <c r="K1" s="17"/>
      <c r="L1" s="15"/>
      <c r="M1" s="16"/>
      <c r="N1" s="18"/>
      <c r="O1" s="15"/>
      <c r="P1" s="19"/>
      <c r="Q1" s="8"/>
    </row>
    <row r="2" spans="1:24" s="26" customFormat="1" ht="20.100000000000001" customHeight="1" x14ac:dyDescent="0.25">
      <c r="A2" s="232"/>
      <c r="B2" s="30"/>
      <c r="C2" s="393"/>
      <c r="D2" s="476" t="s">
        <v>98</v>
      </c>
      <c r="E2" s="476"/>
      <c r="F2" s="476"/>
      <c r="G2" s="476"/>
      <c r="H2" s="476"/>
      <c r="I2" s="476"/>
      <c r="J2" s="476"/>
      <c r="K2" s="476"/>
      <c r="L2" s="476"/>
      <c r="M2" s="29"/>
      <c r="N2" s="32"/>
      <c r="O2" s="30"/>
      <c r="P2" s="33"/>
      <c r="Q2" s="222"/>
    </row>
    <row r="3" spans="1:24" s="26" customFormat="1" ht="20.100000000000001" customHeight="1" x14ac:dyDescent="0.25">
      <c r="A3" s="232"/>
      <c r="B3" s="30"/>
      <c r="C3" s="30"/>
      <c r="D3" s="476" t="s">
        <v>85</v>
      </c>
      <c r="E3" s="476"/>
      <c r="F3" s="476"/>
      <c r="G3" s="476"/>
      <c r="H3" s="476"/>
      <c r="I3" s="476"/>
      <c r="J3" s="476"/>
      <c r="K3" s="476"/>
      <c r="L3" s="476"/>
      <c r="M3" s="29"/>
      <c r="N3" s="32"/>
      <c r="O3" s="30"/>
      <c r="P3" s="33"/>
      <c r="Q3" s="222"/>
    </row>
    <row r="4" spans="1:24" s="26" customFormat="1" ht="20.100000000000001" customHeight="1" x14ac:dyDescent="0.25">
      <c r="A4" s="232"/>
      <c r="B4" s="30"/>
      <c r="C4" s="30"/>
      <c r="D4" s="476" t="s">
        <v>301</v>
      </c>
      <c r="E4" s="476"/>
      <c r="F4" s="476"/>
      <c r="G4" s="476"/>
      <c r="H4" s="476"/>
      <c r="I4" s="476"/>
      <c r="J4" s="476"/>
      <c r="K4" s="476"/>
      <c r="L4" s="223"/>
      <c r="M4" s="29"/>
      <c r="N4" s="32"/>
      <c r="O4" s="30"/>
      <c r="P4" s="33"/>
      <c r="Q4" s="222"/>
    </row>
    <row r="5" spans="1:24" s="26" customFormat="1" ht="20.100000000000001" customHeight="1" x14ac:dyDescent="0.25">
      <c r="A5" s="232"/>
      <c r="B5" s="30"/>
      <c r="C5" s="30"/>
      <c r="D5" s="30"/>
      <c r="E5" s="34"/>
      <c r="F5" s="30"/>
      <c r="G5" s="34"/>
      <c r="H5" s="30"/>
      <c r="I5" s="29"/>
      <c r="J5" s="30"/>
      <c r="K5" s="31"/>
      <c r="L5" s="30"/>
      <c r="M5" s="29"/>
      <c r="N5" s="32"/>
      <c r="O5" s="30"/>
      <c r="P5" s="33"/>
      <c r="Q5" s="222"/>
    </row>
    <row r="6" spans="1:24" s="26" customFormat="1" ht="15" customHeight="1" x14ac:dyDescent="0.25">
      <c r="A6" s="232"/>
      <c r="B6" s="30"/>
      <c r="C6" s="30"/>
      <c r="D6" s="477" t="s">
        <v>55</v>
      </c>
      <c r="E6" s="477"/>
      <c r="F6" s="477"/>
      <c r="G6" s="477"/>
      <c r="H6" s="30"/>
      <c r="I6" s="477" t="s">
        <v>27</v>
      </c>
      <c r="J6" s="477"/>
      <c r="K6" s="477"/>
      <c r="L6" s="30"/>
      <c r="M6" s="29"/>
      <c r="N6" s="32"/>
      <c r="O6" s="30"/>
      <c r="P6" s="33"/>
      <c r="Q6" s="222"/>
    </row>
    <row r="7" spans="1:24" s="11" customFormat="1" ht="15" customHeight="1" x14ac:dyDescent="0.2">
      <c r="A7" s="233"/>
      <c r="B7" s="36"/>
      <c r="C7" s="36"/>
      <c r="D7" s="36"/>
      <c r="E7" s="35"/>
      <c r="F7" s="36"/>
      <c r="G7" s="35"/>
      <c r="H7" s="36"/>
      <c r="I7" s="37"/>
      <c r="J7" s="36"/>
      <c r="K7" s="38"/>
      <c r="L7" s="36"/>
      <c r="M7" s="37"/>
      <c r="N7" s="39"/>
      <c r="O7" s="36"/>
      <c r="P7" s="40"/>
      <c r="Q7" s="8"/>
      <c r="S7" s="473" t="s">
        <v>89</v>
      </c>
      <c r="T7" s="474"/>
      <c r="U7" s="474"/>
      <c r="V7" s="474"/>
      <c r="W7" s="475"/>
    </row>
    <row r="8" spans="1:24" s="11" customFormat="1" ht="6.75" customHeight="1" x14ac:dyDescent="0.2">
      <c r="A8" s="234"/>
      <c r="B8" s="20"/>
      <c r="C8" s="20"/>
      <c r="D8" s="20"/>
      <c r="E8" s="22"/>
      <c r="F8" s="20"/>
      <c r="G8" s="22"/>
      <c r="H8" s="20"/>
      <c r="I8" s="23"/>
      <c r="J8" s="20"/>
      <c r="K8" s="24"/>
      <c r="L8" s="20"/>
      <c r="M8" s="23"/>
      <c r="N8" s="25"/>
      <c r="O8" s="20"/>
      <c r="P8" s="41"/>
      <c r="Q8" s="8"/>
    </row>
    <row r="9" spans="1:24" ht="15.75" customHeight="1" x14ac:dyDescent="0.2">
      <c r="A9" s="42" t="s">
        <v>13</v>
      </c>
      <c r="B9" s="392" t="s">
        <v>60</v>
      </c>
      <c r="C9" s="42" t="s">
        <v>11</v>
      </c>
      <c r="D9" s="42" t="s">
        <v>12</v>
      </c>
      <c r="E9" s="43" t="s">
        <v>14</v>
      </c>
      <c r="F9" s="49" t="s">
        <v>15</v>
      </c>
      <c r="G9" s="43" t="s">
        <v>16</v>
      </c>
      <c r="H9" s="49" t="s">
        <v>15</v>
      </c>
      <c r="I9" s="224" t="s">
        <v>17</v>
      </c>
      <c r="J9" s="225" t="s">
        <v>15</v>
      </c>
      <c r="K9" s="224" t="s">
        <v>18</v>
      </c>
      <c r="L9" s="225" t="s">
        <v>15</v>
      </c>
      <c r="M9" s="228" t="s">
        <v>19</v>
      </c>
      <c r="N9" s="229" t="s">
        <v>15</v>
      </c>
      <c r="O9" s="44" t="s">
        <v>57</v>
      </c>
      <c r="P9" s="45" t="s">
        <v>20</v>
      </c>
      <c r="Q9" s="42" t="s">
        <v>21</v>
      </c>
      <c r="S9" s="396" t="s">
        <v>14</v>
      </c>
      <c r="T9" s="396" t="s">
        <v>16</v>
      </c>
      <c r="U9" s="397" t="s">
        <v>18</v>
      </c>
      <c r="V9" s="398" t="s">
        <v>19</v>
      </c>
      <c r="W9" s="152" t="s">
        <v>20</v>
      </c>
      <c r="X9" s="403" t="s">
        <v>90</v>
      </c>
    </row>
    <row r="10" spans="1:24" s="154" customFormat="1" ht="15.75" customHeight="1" x14ac:dyDescent="0.2">
      <c r="A10" s="425" t="s">
        <v>221</v>
      </c>
      <c r="B10" s="426" t="s">
        <v>222</v>
      </c>
      <c r="C10" s="425" t="s">
        <v>223</v>
      </c>
      <c r="D10" s="423" t="s">
        <v>92</v>
      </c>
      <c r="E10" s="320" t="s">
        <v>82</v>
      </c>
      <c r="F10" s="46">
        <v>0</v>
      </c>
      <c r="G10" s="320">
        <v>6.1</v>
      </c>
      <c r="H10" s="46">
        <f t="shared" ref="H10:H15" si="0">VLOOKUP(G10*(-1),HAIESPOF,2)</f>
        <v>25</v>
      </c>
      <c r="I10" s="226"/>
      <c r="J10" s="227">
        <v>0</v>
      </c>
      <c r="K10" s="328">
        <v>9.76</v>
      </c>
      <c r="L10" s="227">
        <f t="shared" ref="L10:L50" si="1">VLOOKUP(K10,PENTPOF,2)</f>
        <v>25</v>
      </c>
      <c r="M10" s="341">
        <v>7.1</v>
      </c>
      <c r="N10" s="230">
        <f t="shared" ref="N10:N50" si="2">VLOOKUP(M10,MBPOF,2)</f>
        <v>20</v>
      </c>
      <c r="O10" s="322">
        <v>1</v>
      </c>
      <c r="P10" s="152">
        <f t="shared" ref="P10:P51" si="3">F10+H10+J10+L10+N10</f>
        <v>70</v>
      </c>
      <c r="Q10" s="183" t="s">
        <v>50</v>
      </c>
      <c r="R10" s="6"/>
      <c r="S10" s="154" t="e">
        <f t="shared" ref="S10:S51" si="4">RANK(E10,$E$10:$E$51,2)</f>
        <v>#VALUE!</v>
      </c>
      <c r="T10" s="154">
        <f t="shared" ref="T10:T51" si="5">RANK(G10,$G$10:$G$51,2)</f>
        <v>2</v>
      </c>
      <c r="U10" s="154">
        <f t="shared" ref="U10:U51" si="6">RANK(K10,$K$10:$K$51,0)</f>
        <v>1</v>
      </c>
      <c r="V10" s="154">
        <f t="shared" ref="V10:V51" si="7">RANK(M10,$M$10:$M$51,0)</f>
        <v>1</v>
      </c>
      <c r="W10" s="154">
        <f t="shared" ref="W10:W51" si="8">RANK(X10,$X$10:$X$51,0)</f>
        <v>1</v>
      </c>
      <c r="X10" s="154">
        <v>70</v>
      </c>
    </row>
    <row r="11" spans="1:24" s="154" customFormat="1" ht="15.75" customHeight="1" x14ac:dyDescent="0.2">
      <c r="A11" s="425" t="s">
        <v>254</v>
      </c>
      <c r="B11" s="426" t="s">
        <v>255</v>
      </c>
      <c r="C11" s="425" t="s">
        <v>256</v>
      </c>
      <c r="D11" s="423" t="s">
        <v>87</v>
      </c>
      <c r="E11" s="320" t="s">
        <v>82</v>
      </c>
      <c r="F11" s="46">
        <v>0</v>
      </c>
      <c r="G11" s="320">
        <v>5.8</v>
      </c>
      <c r="H11" s="46">
        <f t="shared" si="0"/>
        <v>30</v>
      </c>
      <c r="I11" s="226"/>
      <c r="J11" s="227">
        <v>0</v>
      </c>
      <c r="K11" s="328">
        <v>9.5500000000000007</v>
      </c>
      <c r="L11" s="227">
        <f t="shared" si="1"/>
        <v>24</v>
      </c>
      <c r="M11" s="341">
        <v>4.1500000000000004</v>
      </c>
      <c r="N11" s="230">
        <f t="shared" si="2"/>
        <v>8</v>
      </c>
      <c r="O11" s="322">
        <v>2</v>
      </c>
      <c r="P11" s="152">
        <f t="shared" si="3"/>
        <v>62</v>
      </c>
      <c r="Q11" s="183" t="s">
        <v>50</v>
      </c>
      <c r="R11" s="6"/>
      <c r="S11" s="154" t="e">
        <f t="shared" si="4"/>
        <v>#VALUE!</v>
      </c>
      <c r="T11" s="154">
        <f t="shared" si="5"/>
        <v>1</v>
      </c>
      <c r="U11" s="154">
        <f t="shared" si="6"/>
        <v>2</v>
      </c>
      <c r="V11" s="154">
        <f t="shared" si="7"/>
        <v>17</v>
      </c>
      <c r="W11" s="154">
        <f t="shared" si="8"/>
        <v>2</v>
      </c>
      <c r="X11" s="154">
        <v>62</v>
      </c>
    </row>
    <row r="12" spans="1:24" s="154" customFormat="1" ht="15.75" customHeight="1" x14ac:dyDescent="0.2">
      <c r="A12" s="425" t="s">
        <v>271</v>
      </c>
      <c r="B12" s="426" t="s">
        <v>272</v>
      </c>
      <c r="C12" s="425" t="s">
        <v>273</v>
      </c>
      <c r="D12" s="423" t="s">
        <v>87</v>
      </c>
      <c r="E12" s="320" t="s">
        <v>82</v>
      </c>
      <c r="F12" s="46">
        <v>0</v>
      </c>
      <c r="G12" s="320">
        <v>6.1</v>
      </c>
      <c r="H12" s="46">
        <f t="shared" si="0"/>
        <v>25</v>
      </c>
      <c r="I12" s="226"/>
      <c r="J12" s="227">
        <v>0</v>
      </c>
      <c r="K12" s="328">
        <v>8.0500000000000007</v>
      </c>
      <c r="L12" s="227">
        <f t="shared" si="1"/>
        <v>16</v>
      </c>
      <c r="M12" s="341">
        <v>4.87</v>
      </c>
      <c r="N12" s="230">
        <f t="shared" si="2"/>
        <v>11</v>
      </c>
      <c r="O12" s="322">
        <v>3</v>
      </c>
      <c r="P12" s="152">
        <f t="shared" si="3"/>
        <v>52</v>
      </c>
      <c r="Q12" s="183" t="s">
        <v>50</v>
      </c>
      <c r="R12" s="6"/>
      <c r="S12" s="154" t="e">
        <f t="shared" si="4"/>
        <v>#VALUE!</v>
      </c>
      <c r="T12" s="154">
        <f t="shared" si="5"/>
        <v>2</v>
      </c>
      <c r="U12" s="154">
        <f t="shared" si="6"/>
        <v>9</v>
      </c>
      <c r="V12" s="154">
        <f t="shared" si="7"/>
        <v>8</v>
      </c>
      <c r="W12" s="154">
        <f t="shared" si="8"/>
        <v>3</v>
      </c>
      <c r="X12" s="154">
        <v>52</v>
      </c>
    </row>
    <row r="13" spans="1:24" s="154" customFormat="1" ht="15.75" customHeight="1" x14ac:dyDescent="0.2">
      <c r="A13" s="425" t="s">
        <v>187</v>
      </c>
      <c r="B13" s="426" t="s">
        <v>188</v>
      </c>
      <c r="C13" s="425" t="s">
        <v>189</v>
      </c>
      <c r="D13" s="423" t="s">
        <v>91</v>
      </c>
      <c r="E13" s="320" t="s">
        <v>82</v>
      </c>
      <c r="F13" s="46">
        <v>0</v>
      </c>
      <c r="G13" s="320">
        <v>6.6</v>
      </c>
      <c r="H13" s="46">
        <f t="shared" si="0"/>
        <v>20</v>
      </c>
      <c r="I13" s="226"/>
      <c r="J13" s="227">
        <v>0</v>
      </c>
      <c r="K13" s="328">
        <v>8.67</v>
      </c>
      <c r="L13" s="227">
        <f t="shared" si="1"/>
        <v>19</v>
      </c>
      <c r="M13" s="341">
        <v>5</v>
      </c>
      <c r="N13" s="230">
        <f t="shared" si="2"/>
        <v>12</v>
      </c>
      <c r="O13" s="322">
        <v>4</v>
      </c>
      <c r="P13" s="152">
        <f t="shared" si="3"/>
        <v>51</v>
      </c>
      <c r="Q13" s="183" t="s">
        <v>50</v>
      </c>
      <c r="R13" s="6"/>
      <c r="S13" s="154" t="e">
        <f t="shared" si="4"/>
        <v>#VALUE!</v>
      </c>
      <c r="T13" s="154">
        <f t="shared" si="5"/>
        <v>7</v>
      </c>
      <c r="U13" s="154">
        <f t="shared" si="6"/>
        <v>6</v>
      </c>
      <c r="V13" s="154">
        <f t="shared" si="7"/>
        <v>6</v>
      </c>
      <c r="W13" s="154">
        <f t="shared" si="8"/>
        <v>4</v>
      </c>
      <c r="X13" s="154">
        <v>51</v>
      </c>
    </row>
    <row r="14" spans="1:24" s="154" customFormat="1" ht="15.75" customHeight="1" x14ac:dyDescent="0.2">
      <c r="A14" s="425" t="s">
        <v>224</v>
      </c>
      <c r="B14" s="426" t="s">
        <v>225</v>
      </c>
      <c r="C14" s="425" t="s">
        <v>226</v>
      </c>
      <c r="D14" s="423" t="s">
        <v>93</v>
      </c>
      <c r="E14" s="320" t="s">
        <v>82</v>
      </c>
      <c r="F14" s="46">
        <v>0</v>
      </c>
      <c r="G14" s="320">
        <v>6.3</v>
      </c>
      <c r="H14" s="46">
        <f t="shared" si="0"/>
        <v>23</v>
      </c>
      <c r="I14" s="226"/>
      <c r="J14" s="227">
        <v>0</v>
      </c>
      <c r="K14" s="328">
        <v>8.9</v>
      </c>
      <c r="L14" s="227">
        <f t="shared" si="1"/>
        <v>21</v>
      </c>
      <c r="M14" s="341">
        <v>3.85</v>
      </c>
      <c r="N14" s="230">
        <f t="shared" si="2"/>
        <v>7</v>
      </c>
      <c r="O14" s="322">
        <v>4</v>
      </c>
      <c r="P14" s="152">
        <f t="shared" si="3"/>
        <v>51</v>
      </c>
      <c r="Q14" s="183" t="s">
        <v>50</v>
      </c>
      <c r="R14" s="6"/>
      <c r="S14" s="154" t="e">
        <f t="shared" si="4"/>
        <v>#VALUE!</v>
      </c>
      <c r="T14" s="154">
        <f t="shared" si="5"/>
        <v>4</v>
      </c>
      <c r="U14" s="154">
        <f t="shared" si="6"/>
        <v>4</v>
      </c>
      <c r="V14" s="154">
        <f t="shared" si="7"/>
        <v>25</v>
      </c>
      <c r="W14" s="154">
        <f t="shared" si="8"/>
        <v>4</v>
      </c>
      <c r="X14" s="154">
        <v>51</v>
      </c>
    </row>
    <row r="15" spans="1:24" s="154" customFormat="1" ht="15.75" customHeight="1" x14ac:dyDescent="0.2">
      <c r="A15" s="425" t="s">
        <v>280</v>
      </c>
      <c r="B15" s="426" t="s">
        <v>281</v>
      </c>
      <c r="C15" s="435" t="s">
        <v>208</v>
      </c>
      <c r="D15" s="423" t="s">
        <v>87</v>
      </c>
      <c r="E15" s="320" t="s">
        <v>82</v>
      </c>
      <c r="F15" s="46">
        <v>0</v>
      </c>
      <c r="G15" s="320">
        <v>6.6</v>
      </c>
      <c r="H15" s="46">
        <f t="shared" si="0"/>
        <v>20</v>
      </c>
      <c r="I15" s="226"/>
      <c r="J15" s="227">
        <v>0</v>
      </c>
      <c r="K15" s="328">
        <v>8.9</v>
      </c>
      <c r="L15" s="227">
        <f t="shared" si="1"/>
        <v>21</v>
      </c>
      <c r="M15" s="341">
        <v>4.45</v>
      </c>
      <c r="N15" s="230">
        <f t="shared" si="2"/>
        <v>9</v>
      </c>
      <c r="O15" s="322">
        <v>6</v>
      </c>
      <c r="P15" s="152">
        <f t="shared" si="3"/>
        <v>50</v>
      </c>
      <c r="Q15" s="183" t="s">
        <v>50</v>
      </c>
      <c r="R15" s="6"/>
      <c r="S15" s="154" t="e">
        <f t="shared" si="4"/>
        <v>#VALUE!</v>
      </c>
      <c r="T15" s="154">
        <f t="shared" si="5"/>
        <v>7</v>
      </c>
      <c r="U15" s="154">
        <f t="shared" si="6"/>
        <v>4</v>
      </c>
      <c r="V15" s="154">
        <f t="shared" si="7"/>
        <v>11</v>
      </c>
      <c r="W15" s="154">
        <f t="shared" si="8"/>
        <v>6</v>
      </c>
      <c r="X15" s="154">
        <v>50</v>
      </c>
    </row>
    <row r="16" spans="1:24" s="154" customFormat="1" ht="15.75" customHeight="1" x14ac:dyDescent="0.2">
      <c r="A16" s="425" t="s">
        <v>181</v>
      </c>
      <c r="B16" s="426" t="s">
        <v>182</v>
      </c>
      <c r="C16" s="425" t="s">
        <v>183</v>
      </c>
      <c r="D16" s="425" t="s">
        <v>100</v>
      </c>
      <c r="E16" s="320">
        <v>5.3</v>
      </c>
      <c r="F16" s="46">
        <f>VLOOKUP(E16*(-1),VITPOF,2)</f>
        <v>19</v>
      </c>
      <c r="G16" s="320" t="s">
        <v>82</v>
      </c>
      <c r="H16" s="46">
        <v>0</v>
      </c>
      <c r="I16" s="226"/>
      <c r="J16" s="227">
        <v>0</v>
      </c>
      <c r="K16" s="328">
        <v>9.07</v>
      </c>
      <c r="L16" s="227">
        <f t="shared" si="1"/>
        <v>21</v>
      </c>
      <c r="M16" s="341">
        <v>4.3499999999999996</v>
      </c>
      <c r="N16" s="230">
        <f t="shared" si="2"/>
        <v>9</v>
      </c>
      <c r="O16" s="322">
        <v>7</v>
      </c>
      <c r="P16" s="152">
        <f t="shared" si="3"/>
        <v>49</v>
      </c>
      <c r="Q16" s="183" t="s">
        <v>50</v>
      </c>
      <c r="R16" s="6"/>
      <c r="S16" s="154">
        <f t="shared" si="4"/>
        <v>2</v>
      </c>
      <c r="T16" s="154" t="e">
        <f t="shared" si="5"/>
        <v>#VALUE!</v>
      </c>
      <c r="U16" s="154">
        <f t="shared" si="6"/>
        <v>3</v>
      </c>
      <c r="V16" s="154">
        <f t="shared" si="7"/>
        <v>13</v>
      </c>
      <c r="W16" s="154">
        <f t="shared" si="8"/>
        <v>7</v>
      </c>
      <c r="X16" s="154">
        <v>49</v>
      </c>
    </row>
    <row r="17" spans="1:24" s="154" customFormat="1" ht="15.75" customHeight="1" x14ac:dyDescent="0.2">
      <c r="A17" s="425" t="s">
        <v>240</v>
      </c>
      <c r="B17" s="426" t="s">
        <v>241</v>
      </c>
      <c r="C17" s="425" t="s">
        <v>242</v>
      </c>
      <c r="D17" s="423" t="s">
        <v>93</v>
      </c>
      <c r="E17" s="320" t="s">
        <v>82</v>
      </c>
      <c r="F17" s="46">
        <v>0</v>
      </c>
      <c r="G17" s="320">
        <v>6.5</v>
      </c>
      <c r="H17" s="46">
        <f>VLOOKUP(G17*(-1),HAIESPOF,2)</f>
        <v>21</v>
      </c>
      <c r="I17" s="226"/>
      <c r="J17" s="227">
        <v>0</v>
      </c>
      <c r="K17" s="328">
        <v>7.73</v>
      </c>
      <c r="L17" s="227">
        <f t="shared" si="1"/>
        <v>15</v>
      </c>
      <c r="M17" s="341">
        <v>5.13</v>
      </c>
      <c r="N17" s="230">
        <f t="shared" si="2"/>
        <v>12</v>
      </c>
      <c r="O17" s="322">
        <v>8</v>
      </c>
      <c r="P17" s="152">
        <f t="shared" si="3"/>
        <v>48</v>
      </c>
      <c r="Q17" s="183" t="s">
        <v>50</v>
      </c>
      <c r="R17" s="6"/>
      <c r="S17" s="154" t="e">
        <f t="shared" si="4"/>
        <v>#VALUE!</v>
      </c>
      <c r="T17" s="154">
        <f t="shared" si="5"/>
        <v>6</v>
      </c>
      <c r="U17" s="154">
        <f t="shared" si="6"/>
        <v>13</v>
      </c>
      <c r="V17" s="154">
        <f t="shared" si="7"/>
        <v>4</v>
      </c>
      <c r="W17" s="154">
        <f t="shared" si="8"/>
        <v>8</v>
      </c>
      <c r="X17" s="154">
        <v>48</v>
      </c>
    </row>
    <row r="18" spans="1:24" s="154" customFormat="1" ht="15.75" customHeight="1" x14ac:dyDescent="0.2">
      <c r="A18" s="425" t="s">
        <v>277</v>
      </c>
      <c r="B18" s="426" t="s">
        <v>278</v>
      </c>
      <c r="C18" s="425" t="s">
        <v>279</v>
      </c>
      <c r="D18" s="423" t="s">
        <v>87</v>
      </c>
      <c r="E18" s="320" t="s">
        <v>82</v>
      </c>
      <c r="F18" s="46">
        <v>0</v>
      </c>
      <c r="G18" s="320">
        <v>6.3</v>
      </c>
      <c r="H18" s="46">
        <f>VLOOKUP(G18*(-1),HAIESPOF,2)</f>
        <v>23</v>
      </c>
      <c r="I18" s="226"/>
      <c r="J18" s="227">
        <v>0</v>
      </c>
      <c r="K18" s="328">
        <v>8.1</v>
      </c>
      <c r="L18" s="227">
        <f t="shared" si="1"/>
        <v>17</v>
      </c>
      <c r="M18" s="341">
        <v>4.17</v>
      </c>
      <c r="N18" s="230">
        <f t="shared" si="2"/>
        <v>8</v>
      </c>
      <c r="O18" s="322">
        <v>8</v>
      </c>
      <c r="P18" s="152">
        <f t="shared" si="3"/>
        <v>48</v>
      </c>
      <c r="Q18" s="183" t="s">
        <v>50</v>
      </c>
      <c r="R18" s="6"/>
      <c r="S18" s="154" t="e">
        <f t="shared" si="4"/>
        <v>#VALUE!</v>
      </c>
      <c r="T18" s="154">
        <f t="shared" si="5"/>
        <v>4</v>
      </c>
      <c r="U18" s="154">
        <f t="shared" si="6"/>
        <v>8</v>
      </c>
      <c r="V18" s="154">
        <f t="shared" si="7"/>
        <v>15</v>
      </c>
      <c r="W18" s="154">
        <f t="shared" si="8"/>
        <v>8</v>
      </c>
      <c r="X18" s="154">
        <v>48</v>
      </c>
    </row>
    <row r="19" spans="1:24" s="154" customFormat="1" ht="15.75" customHeight="1" x14ac:dyDescent="0.2">
      <c r="A19" s="425" t="s">
        <v>269</v>
      </c>
      <c r="B19" s="426" t="s">
        <v>161</v>
      </c>
      <c r="C19" s="425" t="s">
        <v>270</v>
      </c>
      <c r="D19" s="423" t="s">
        <v>87</v>
      </c>
      <c r="E19" s="320">
        <v>5.6</v>
      </c>
      <c r="F19" s="46">
        <f>VLOOKUP(E19*(-1),VITPOF,2)</f>
        <v>14</v>
      </c>
      <c r="G19" s="320" t="s">
        <v>82</v>
      </c>
      <c r="H19" s="46">
        <v>0</v>
      </c>
      <c r="I19" s="226"/>
      <c r="J19" s="227">
        <v>0</v>
      </c>
      <c r="K19" s="328">
        <v>8.5</v>
      </c>
      <c r="L19" s="227">
        <f t="shared" si="1"/>
        <v>19</v>
      </c>
      <c r="M19" s="341">
        <v>5.2</v>
      </c>
      <c r="N19" s="230">
        <f t="shared" si="2"/>
        <v>12</v>
      </c>
      <c r="O19" s="322">
        <v>10</v>
      </c>
      <c r="P19" s="152">
        <f t="shared" si="3"/>
        <v>45</v>
      </c>
      <c r="Q19" s="183" t="s">
        <v>50</v>
      </c>
      <c r="R19" s="6"/>
      <c r="S19" s="154">
        <f t="shared" si="4"/>
        <v>3</v>
      </c>
      <c r="T19" s="154" t="e">
        <f t="shared" si="5"/>
        <v>#VALUE!</v>
      </c>
      <c r="U19" s="154">
        <f t="shared" si="6"/>
        <v>7</v>
      </c>
      <c r="V19" s="154">
        <f t="shared" si="7"/>
        <v>3</v>
      </c>
      <c r="W19" s="154">
        <f t="shared" si="8"/>
        <v>10</v>
      </c>
      <c r="X19" s="154">
        <v>45</v>
      </c>
    </row>
    <row r="20" spans="1:24" s="154" customFormat="1" ht="15.75" customHeight="1" x14ac:dyDescent="0.2">
      <c r="A20" s="425" t="s">
        <v>237</v>
      </c>
      <c r="B20" s="426" t="s">
        <v>238</v>
      </c>
      <c r="C20" s="425" t="s">
        <v>239</v>
      </c>
      <c r="D20" s="423" t="s">
        <v>93</v>
      </c>
      <c r="E20" s="320" t="s">
        <v>82</v>
      </c>
      <c r="F20" s="46">
        <v>0</v>
      </c>
      <c r="G20" s="320">
        <v>7</v>
      </c>
      <c r="H20" s="46">
        <f>VLOOKUP(G20*(-1),HAIESPOF,2)</f>
        <v>17</v>
      </c>
      <c r="I20" s="226"/>
      <c r="J20" s="227">
        <v>0</v>
      </c>
      <c r="K20" s="328">
        <v>7.38</v>
      </c>
      <c r="L20" s="227">
        <f t="shared" si="1"/>
        <v>13</v>
      </c>
      <c r="M20" s="341">
        <v>4.9800000000000004</v>
      </c>
      <c r="N20" s="230">
        <f t="shared" si="2"/>
        <v>11</v>
      </c>
      <c r="O20" s="322">
        <v>11</v>
      </c>
      <c r="P20" s="152">
        <f t="shared" si="3"/>
        <v>41</v>
      </c>
      <c r="Q20" s="183" t="s">
        <v>50</v>
      </c>
      <c r="R20" s="6"/>
      <c r="S20" s="154" t="e">
        <f t="shared" si="4"/>
        <v>#VALUE!</v>
      </c>
      <c r="T20" s="154">
        <f t="shared" si="5"/>
        <v>13</v>
      </c>
      <c r="U20" s="154">
        <f t="shared" si="6"/>
        <v>16</v>
      </c>
      <c r="V20" s="154">
        <f t="shared" si="7"/>
        <v>7</v>
      </c>
      <c r="W20" s="154">
        <f t="shared" si="8"/>
        <v>11</v>
      </c>
      <c r="X20" s="154">
        <v>41</v>
      </c>
    </row>
    <row r="21" spans="1:24" s="154" customFormat="1" ht="15.75" customHeight="1" x14ac:dyDescent="0.2">
      <c r="A21" s="425" t="s">
        <v>288</v>
      </c>
      <c r="B21" s="426" t="s">
        <v>289</v>
      </c>
      <c r="C21" s="425" t="s">
        <v>290</v>
      </c>
      <c r="D21" s="423" t="s">
        <v>94</v>
      </c>
      <c r="E21" s="320" t="s">
        <v>82</v>
      </c>
      <c r="F21" s="46">
        <v>0</v>
      </c>
      <c r="G21" s="320">
        <v>6.6</v>
      </c>
      <c r="H21" s="46">
        <f>VLOOKUP(G21*(-1),HAIESPOF,2)</f>
        <v>20</v>
      </c>
      <c r="I21" s="226"/>
      <c r="J21" s="227">
        <v>0</v>
      </c>
      <c r="K21" s="328">
        <v>7.24</v>
      </c>
      <c r="L21" s="227">
        <f t="shared" si="1"/>
        <v>12</v>
      </c>
      <c r="M21" s="341">
        <v>4.4000000000000004</v>
      </c>
      <c r="N21" s="230">
        <f t="shared" si="2"/>
        <v>9</v>
      </c>
      <c r="O21" s="322">
        <v>11</v>
      </c>
      <c r="P21" s="152">
        <f t="shared" si="3"/>
        <v>41</v>
      </c>
      <c r="Q21" s="183" t="s">
        <v>50</v>
      </c>
      <c r="R21" s="6"/>
      <c r="S21" s="154" t="e">
        <f t="shared" si="4"/>
        <v>#VALUE!</v>
      </c>
      <c r="T21" s="154">
        <f t="shared" si="5"/>
        <v>7</v>
      </c>
      <c r="U21" s="154">
        <f t="shared" si="6"/>
        <v>17</v>
      </c>
      <c r="V21" s="154">
        <f t="shared" si="7"/>
        <v>12</v>
      </c>
      <c r="W21" s="154">
        <f t="shared" si="8"/>
        <v>11</v>
      </c>
      <c r="X21" s="154">
        <v>41</v>
      </c>
    </row>
    <row r="22" spans="1:24" s="154" customFormat="1" ht="15.75" customHeight="1" x14ac:dyDescent="0.2">
      <c r="A22" s="425" t="s">
        <v>299</v>
      </c>
      <c r="B22" s="426" t="s">
        <v>300</v>
      </c>
      <c r="C22" s="425" t="s">
        <v>227</v>
      </c>
      <c r="D22" s="423" t="s">
        <v>94</v>
      </c>
      <c r="E22" s="320">
        <v>5.2</v>
      </c>
      <c r="F22" s="46">
        <f>VLOOKUP(E22*(-1),VITPOF,2)</f>
        <v>20</v>
      </c>
      <c r="G22" s="320" t="s">
        <v>82</v>
      </c>
      <c r="H22" s="46">
        <v>0</v>
      </c>
      <c r="I22" s="226"/>
      <c r="J22" s="227">
        <v>0</v>
      </c>
      <c r="K22" s="328">
        <v>7.49</v>
      </c>
      <c r="L22" s="227">
        <f t="shared" si="1"/>
        <v>13</v>
      </c>
      <c r="M22" s="341">
        <v>4</v>
      </c>
      <c r="N22" s="230">
        <f t="shared" si="2"/>
        <v>8</v>
      </c>
      <c r="O22" s="322">
        <v>11</v>
      </c>
      <c r="P22" s="152">
        <f t="shared" si="3"/>
        <v>41</v>
      </c>
      <c r="Q22" s="183" t="s">
        <v>50</v>
      </c>
      <c r="R22" s="6"/>
      <c r="S22" s="154">
        <f t="shared" si="4"/>
        <v>1</v>
      </c>
      <c r="T22" s="154" t="e">
        <f t="shared" si="5"/>
        <v>#VALUE!</v>
      </c>
      <c r="U22" s="154">
        <f t="shared" si="6"/>
        <v>14</v>
      </c>
      <c r="V22" s="154">
        <f t="shared" si="7"/>
        <v>19</v>
      </c>
      <c r="W22" s="154">
        <f t="shared" si="8"/>
        <v>11</v>
      </c>
      <c r="X22" s="154">
        <v>41</v>
      </c>
    </row>
    <row r="23" spans="1:24" s="154" customFormat="1" ht="15.75" customHeight="1" x14ac:dyDescent="0.2">
      <c r="A23" s="425" t="s">
        <v>218</v>
      </c>
      <c r="B23" s="426" t="s">
        <v>219</v>
      </c>
      <c r="C23" s="425" t="s">
        <v>220</v>
      </c>
      <c r="D23" s="423" t="s">
        <v>92</v>
      </c>
      <c r="E23" s="320">
        <v>5.6</v>
      </c>
      <c r="F23" s="46">
        <f>VLOOKUP(E23*(-1),VITPOF,2)</f>
        <v>14</v>
      </c>
      <c r="G23" s="320" t="s">
        <v>82</v>
      </c>
      <c r="H23" s="46">
        <v>0</v>
      </c>
      <c r="I23" s="226"/>
      <c r="J23" s="227">
        <v>0</v>
      </c>
      <c r="K23" s="328">
        <v>8.0500000000000007</v>
      </c>
      <c r="L23" s="227">
        <f t="shared" si="1"/>
        <v>16</v>
      </c>
      <c r="M23" s="341">
        <v>4.58</v>
      </c>
      <c r="N23" s="230">
        <f t="shared" si="2"/>
        <v>10</v>
      </c>
      <c r="O23" s="322">
        <v>14</v>
      </c>
      <c r="P23" s="152">
        <f t="shared" si="3"/>
        <v>40</v>
      </c>
      <c r="Q23" s="183" t="s">
        <v>50</v>
      </c>
      <c r="R23" s="6"/>
      <c r="S23" s="154">
        <f t="shared" si="4"/>
        <v>3</v>
      </c>
      <c r="T23" s="154" t="e">
        <f t="shared" si="5"/>
        <v>#VALUE!</v>
      </c>
      <c r="U23" s="154">
        <f t="shared" si="6"/>
        <v>9</v>
      </c>
      <c r="V23" s="154">
        <f t="shared" si="7"/>
        <v>10</v>
      </c>
      <c r="W23" s="154">
        <f t="shared" si="8"/>
        <v>14</v>
      </c>
      <c r="X23" s="154">
        <v>40</v>
      </c>
    </row>
    <row r="24" spans="1:24" s="154" customFormat="1" ht="15.75" customHeight="1" x14ac:dyDescent="0.2">
      <c r="A24" s="425" t="s">
        <v>274</v>
      </c>
      <c r="B24" s="426" t="s">
        <v>275</v>
      </c>
      <c r="C24" s="425" t="s">
        <v>276</v>
      </c>
      <c r="D24" s="423" t="s">
        <v>87</v>
      </c>
      <c r="E24" s="320" t="s">
        <v>82</v>
      </c>
      <c r="F24" s="46">
        <v>0</v>
      </c>
      <c r="G24" s="320">
        <v>7.1</v>
      </c>
      <c r="H24" s="46">
        <f>VLOOKUP(G24*(-1),HAIESPOF,2)</f>
        <v>16</v>
      </c>
      <c r="I24" s="226"/>
      <c r="J24" s="227">
        <v>0</v>
      </c>
      <c r="K24" s="328">
        <v>7.75</v>
      </c>
      <c r="L24" s="227">
        <f t="shared" si="1"/>
        <v>15</v>
      </c>
      <c r="M24" s="341">
        <v>3.85</v>
      </c>
      <c r="N24" s="230">
        <f t="shared" si="2"/>
        <v>7</v>
      </c>
      <c r="O24" s="322">
        <v>15</v>
      </c>
      <c r="P24" s="152">
        <f t="shared" si="3"/>
        <v>38</v>
      </c>
      <c r="Q24" s="183" t="s">
        <v>50</v>
      </c>
      <c r="R24" s="6"/>
      <c r="S24" s="154" t="e">
        <f t="shared" si="4"/>
        <v>#VALUE!</v>
      </c>
      <c r="T24" s="154">
        <f t="shared" si="5"/>
        <v>15</v>
      </c>
      <c r="U24" s="154">
        <f t="shared" si="6"/>
        <v>12</v>
      </c>
      <c r="V24" s="154">
        <f t="shared" si="7"/>
        <v>25</v>
      </c>
      <c r="W24" s="154">
        <f t="shared" si="8"/>
        <v>15</v>
      </c>
      <c r="X24" s="154">
        <v>38</v>
      </c>
    </row>
    <row r="25" spans="1:24" s="154" customFormat="1" ht="15.75" customHeight="1" x14ac:dyDescent="0.2">
      <c r="A25" s="425" t="s">
        <v>196</v>
      </c>
      <c r="B25" s="426" t="s">
        <v>197</v>
      </c>
      <c r="C25" s="425" t="s">
        <v>198</v>
      </c>
      <c r="D25" s="423" t="s">
        <v>92</v>
      </c>
      <c r="E25" s="320" t="s">
        <v>82</v>
      </c>
      <c r="F25" s="46">
        <v>0</v>
      </c>
      <c r="G25" s="320">
        <v>6.9</v>
      </c>
      <c r="H25" s="46">
        <f>VLOOKUP(G25*(-1),HAIESPOF,2)</f>
        <v>18</v>
      </c>
      <c r="I25" s="226"/>
      <c r="J25" s="227">
        <v>0</v>
      </c>
      <c r="K25" s="328">
        <v>7.24</v>
      </c>
      <c r="L25" s="227">
        <f t="shared" si="1"/>
        <v>12</v>
      </c>
      <c r="M25" s="341">
        <v>3.7</v>
      </c>
      <c r="N25" s="230">
        <f t="shared" si="2"/>
        <v>6</v>
      </c>
      <c r="O25" s="322">
        <v>16</v>
      </c>
      <c r="P25" s="152">
        <f t="shared" si="3"/>
        <v>36</v>
      </c>
      <c r="Q25" s="183" t="s">
        <v>50</v>
      </c>
      <c r="R25" s="6"/>
      <c r="S25" s="154" t="e">
        <f t="shared" si="4"/>
        <v>#VALUE!</v>
      </c>
      <c r="T25" s="154">
        <f t="shared" si="5"/>
        <v>12</v>
      </c>
      <c r="U25" s="154">
        <f t="shared" si="6"/>
        <v>17</v>
      </c>
      <c r="V25" s="154">
        <f t="shared" si="7"/>
        <v>29</v>
      </c>
      <c r="W25" s="154">
        <f t="shared" si="8"/>
        <v>16</v>
      </c>
      <c r="X25" s="154">
        <v>36</v>
      </c>
    </row>
    <row r="26" spans="1:24" s="154" customFormat="1" ht="15.75" customHeight="1" x14ac:dyDescent="0.2">
      <c r="A26" s="425">
        <v>2516062</v>
      </c>
      <c r="B26" s="426" t="s">
        <v>294</v>
      </c>
      <c r="C26" s="425" t="s">
        <v>295</v>
      </c>
      <c r="D26" s="423" t="s">
        <v>94</v>
      </c>
      <c r="E26" s="320" t="s">
        <v>82</v>
      </c>
      <c r="F26" s="46">
        <v>0</v>
      </c>
      <c r="G26" s="320">
        <v>6.7</v>
      </c>
      <c r="H26" s="46">
        <f>VLOOKUP(G26*(-1),HAIESPOF,2)</f>
        <v>20</v>
      </c>
      <c r="I26" s="226"/>
      <c r="J26" s="227">
        <v>0</v>
      </c>
      <c r="K26" s="328">
        <v>4.7300000000000004</v>
      </c>
      <c r="L26" s="227">
        <f t="shared" si="1"/>
        <v>2</v>
      </c>
      <c r="M26" s="341">
        <v>5.0999999999999996</v>
      </c>
      <c r="N26" s="230">
        <f t="shared" si="2"/>
        <v>12</v>
      </c>
      <c r="O26" s="322">
        <v>17</v>
      </c>
      <c r="P26" s="152">
        <f t="shared" si="3"/>
        <v>34</v>
      </c>
      <c r="Q26" s="183" t="s">
        <v>50</v>
      </c>
      <c r="R26" s="6"/>
      <c r="S26" s="154" t="e">
        <f t="shared" si="4"/>
        <v>#VALUE!</v>
      </c>
      <c r="T26" s="154">
        <f t="shared" si="5"/>
        <v>10</v>
      </c>
      <c r="U26" s="154">
        <f t="shared" si="6"/>
        <v>41</v>
      </c>
      <c r="V26" s="154">
        <f t="shared" si="7"/>
        <v>5</v>
      </c>
      <c r="W26" s="154">
        <f t="shared" si="8"/>
        <v>17</v>
      </c>
      <c r="X26" s="154">
        <v>34</v>
      </c>
    </row>
    <row r="27" spans="1:24" s="154" customFormat="1" ht="15.75" customHeight="1" x14ac:dyDescent="0.2">
      <c r="A27" s="425" t="s">
        <v>234</v>
      </c>
      <c r="B27" s="426" t="s">
        <v>235</v>
      </c>
      <c r="C27" s="425" t="s">
        <v>236</v>
      </c>
      <c r="D27" s="423" t="s">
        <v>93</v>
      </c>
      <c r="E27" s="320" t="s">
        <v>82</v>
      </c>
      <c r="F27" s="46">
        <v>0</v>
      </c>
      <c r="G27" s="320">
        <v>7</v>
      </c>
      <c r="H27" s="46">
        <f>VLOOKUP(G27*(-1),HAIESPOF,2)</f>
        <v>17</v>
      </c>
      <c r="I27" s="226"/>
      <c r="J27" s="227">
        <v>0</v>
      </c>
      <c r="K27" s="328">
        <v>6.95</v>
      </c>
      <c r="L27" s="227">
        <f t="shared" si="1"/>
        <v>11</v>
      </c>
      <c r="M27" s="341">
        <v>3.59</v>
      </c>
      <c r="N27" s="230">
        <f t="shared" si="2"/>
        <v>6</v>
      </c>
      <c r="O27" s="322">
        <v>17</v>
      </c>
      <c r="P27" s="152">
        <f t="shared" si="3"/>
        <v>34</v>
      </c>
      <c r="Q27" s="183" t="s">
        <v>50</v>
      </c>
      <c r="R27" s="6"/>
      <c r="S27" s="154" t="e">
        <f t="shared" si="4"/>
        <v>#VALUE!</v>
      </c>
      <c r="T27" s="154">
        <f t="shared" si="5"/>
        <v>13</v>
      </c>
      <c r="U27" s="154">
        <f t="shared" si="6"/>
        <v>28</v>
      </c>
      <c r="V27" s="154">
        <f t="shared" si="7"/>
        <v>34</v>
      </c>
      <c r="W27" s="154">
        <f t="shared" si="8"/>
        <v>17</v>
      </c>
      <c r="X27" s="154">
        <v>34</v>
      </c>
    </row>
    <row r="28" spans="1:24" s="154" customFormat="1" ht="15.75" customHeight="1" x14ac:dyDescent="0.2">
      <c r="A28" s="425" t="s">
        <v>190</v>
      </c>
      <c r="B28" s="426" t="s">
        <v>191</v>
      </c>
      <c r="C28" s="425" t="s">
        <v>192</v>
      </c>
      <c r="D28" s="423" t="s">
        <v>92</v>
      </c>
      <c r="E28" s="320">
        <v>6.2</v>
      </c>
      <c r="F28" s="46">
        <f>VLOOKUP(E28*(-1),VITPOF,2)</f>
        <v>7</v>
      </c>
      <c r="G28" s="320" t="s">
        <v>82</v>
      </c>
      <c r="H28" s="46">
        <v>0</v>
      </c>
      <c r="I28" s="226"/>
      <c r="J28" s="227">
        <v>0</v>
      </c>
      <c r="K28" s="328">
        <v>7.15</v>
      </c>
      <c r="L28" s="227">
        <f t="shared" si="1"/>
        <v>12</v>
      </c>
      <c r="M28" s="341">
        <v>5.3</v>
      </c>
      <c r="N28" s="230">
        <f t="shared" si="2"/>
        <v>13</v>
      </c>
      <c r="O28" s="322">
        <v>19</v>
      </c>
      <c r="P28" s="152">
        <f t="shared" si="3"/>
        <v>32</v>
      </c>
      <c r="Q28" s="183" t="s">
        <v>50</v>
      </c>
      <c r="R28" s="6"/>
      <c r="S28" s="154">
        <f t="shared" si="4"/>
        <v>10</v>
      </c>
      <c r="T28" s="154" t="e">
        <f t="shared" si="5"/>
        <v>#VALUE!</v>
      </c>
      <c r="U28" s="154">
        <f t="shared" si="6"/>
        <v>20</v>
      </c>
      <c r="V28" s="154">
        <f t="shared" si="7"/>
        <v>2</v>
      </c>
      <c r="W28" s="154">
        <f t="shared" si="8"/>
        <v>19</v>
      </c>
      <c r="X28" s="154">
        <v>32</v>
      </c>
    </row>
    <row r="29" spans="1:24" s="154" customFormat="1" ht="15.75" customHeight="1" x14ac:dyDescent="0.2">
      <c r="A29" s="425" t="s">
        <v>291</v>
      </c>
      <c r="B29" s="426" t="s">
        <v>292</v>
      </c>
      <c r="C29" s="425" t="s">
        <v>293</v>
      </c>
      <c r="D29" s="423" t="s">
        <v>94</v>
      </c>
      <c r="E29" s="320">
        <v>6.4</v>
      </c>
      <c r="F29" s="46">
        <f>VLOOKUP(E29*(-1),VITPOF,2)</f>
        <v>6</v>
      </c>
      <c r="G29" s="320" t="s">
        <v>82</v>
      </c>
      <c r="H29" s="46">
        <v>0</v>
      </c>
      <c r="I29" s="226"/>
      <c r="J29" s="227">
        <v>0</v>
      </c>
      <c r="K29" s="328">
        <v>7.88</v>
      </c>
      <c r="L29" s="227">
        <f t="shared" si="1"/>
        <v>15</v>
      </c>
      <c r="M29" s="341">
        <v>4.8</v>
      </c>
      <c r="N29" s="230">
        <f t="shared" si="2"/>
        <v>11</v>
      </c>
      <c r="O29" s="322">
        <v>19</v>
      </c>
      <c r="P29" s="152">
        <f t="shared" si="3"/>
        <v>32</v>
      </c>
      <c r="Q29" s="183" t="s">
        <v>50</v>
      </c>
      <c r="R29" s="6"/>
      <c r="S29" s="154">
        <f t="shared" si="4"/>
        <v>15</v>
      </c>
      <c r="T29" s="154" t="e">
        <f t="shared" si="5"/>
        <v>#VALUE!</v>
      </c>
      <c r="U29" s="154">
        <f t="shared" si="6"/>
        <v>11</v>
      </c>
      <c r="V29" s="154">
        <f t="shared" si="7"/>
        <v>9</v>
      </c>
      <c r="W29" s="154">
        <f t="shared" si="8"/>
        <v>19</v>
      </c>
      <c r="X29" s="154">
        <v>32</v>
      </c>
    </row>
    <row r="30" spans="1:24" s="154" customFormat="1" ht="15.75" customHeight="1" x14ac:dyDescent="0.2">
      <c r="A30" s="425" t="s">
        <v>296</v>
      </c>
      <c r="B30" s="426" t="s">
        <v>297</v>
      </c>
      <c r="C30" s="425" t="s">
        <v>298</v>
      </c>
      <c r="D30" s="423" t="s">
        <v>94</v>
      </c>
      <c r="E30" s="320" t="s">
        <v>82</v>
      </c>
      <c r="F30" s="46">
        <v>0</v>
      </c>
      <c r="G30" s="320">
        <v>6.8</v>
      </c>
      <c r="H30" s="46">
        <f>VLOOKUP(G30*(-1),HAIESPOF,2)</f>
        <v>19</v>
      </c>
      <c r="I30" s="226"/>
      <c r="J30" s="227">
        <v>0</v>
      </c>
      <c r="K30" s="328">
        <v>6.12</v>
      </c>
      <c r="L30" s="227">
        <f t="shared" si="1"/>
        <v>7</v>
      </c>
      <c r="M30" s="341">
        <v>3.6</v>
      </c>
      <c r="N30" s="230">
        <f t="shared" si="2"/>
        <v>6</v>
      </c>
      <c r="O30" s="322">
        <v>19</v>
      </c>
      <c r="P30" s="152">
        <f t="shared" si="3"/>
        <v>32</v>
      </c>
      <c r="Q30" s="183" t="s">
        <v>50</v>
      </c>
      <c r="R30" s="6"/>
      <c r="S30" s="154" t="e">
        <f t="shared" si="4"/>
        <v>#VALUE!</v>
      </c>
      <c r="T30" s="154">
        <f t="shared" si="5"/>
        <v>11</v>
      </c>
      <c r="U30" s="154">
        <f t="shared" si="6"/>
        <v>34</v>
      </c>
      <c r="V30" s="154">
        <f t="shared" si="7"/>
        <v>31</v>
      </c>
      <c r="W30" s="154">
        <f t="shared" si="8"/>
        <v>19</v>
      </c>
      <c r="X30" s="154">
        <v>32</v>
      </c>
    </row>
    <row r="31" spans="1:24" s="154" customFormat="1" ht="15.75" customHeight="1" x14ac:dyDescent="0.2">
      <c r="A31" s="425" t="s">
        <v>263</v>
      </c>
      <c r="B31" s="426" t="s">
        <v>264</v>
      </c>
      <c r="C31" s="425" t="s">
        <v>265</v>
      </c>
      <c r="D31" s="423" t="s">
        <v>87</v>
      </c>
      <c r="E31" s="320" t="s">
        <v>82</v>
      </c>
      <c r="F31" s="46">
        <v>0</v>
      </c>
      <c r="G31" s="320">
        <v>7.1</v>
      </c>
      <c r="H31" s="46">
        <f>VLOOKUP(G31*(-1),HAIESPOF,2)</f>
        <v>16</v>
      </c>
      <c r="I31" s="226"/>
      <c r="J31" s="227">
        <v>0</v>
      </c>
      <c r="K31" s="328">
        <v>7.18</v>
      </c>
      <c r="L31" s="227">
        <f t="shared" si="1"/>
        <v>12</v>
      </c>
      <c r="M31" s="341">
        <v>3.1</v>
      </c>
      <c r="N31" s="230">
        <f t="shared" si="2"/>
        <v>4</v>
      </c>
      <c r="O31" s="322">
        <v>19</v>
      </c>
      <c r="P31" s="152">
        <f t="shared" si="3"/>
        <v>32</v>
      </c>
      <c r="Q31" s="183" t="s">
        <v>50</v>
      </c>
      <c r="R31" s="6"/>
      <c r="S31" s="154" t="e">
        <f t="shared" si="4"/>
        <v>#VALUE!</v>
      </c>
      <c r="T31" s="154">
        <f t="shared" si="5"/>
        <v>15</v>
      </c>
      <c r="U31" s="154">
        <f t="shared" si="6"/>
        <v>19</v>
      </c>
      <c r="V31" s="154">
        <f t="shared" si="7"/>
        <v>37</v>
      </c>
      <c r="W31" s="154">
        <f t="shared" si="8"/>
        <v>19</v>
      </c>
      <c r="X31" s="154">
        <v>32</v>
      </c>
    </row>
    <row r="32" spans="1:24" s="154" customFormat="1" ht="15.75" customHeight="1" x14ac:dyDescent="0.2">
      <c r="A32" s="425" t="s">
        <v>285</v>
      </c>
      <c r="B32" s="426" t="s">
        <v>286</v>
      </c>
      <c r="C32" s="439" t="s">
        <v>287</v>
      </c>
      <c r="D32" s="423" t="s">
        <v>87</v>
      </c>
      <c r="E32" s="320">
        <v>5.8</v>
      </c>
      <c r="F32" s="46">
        <f>VLOOKUP(E32*(-1),VITPOF,2)</f>
        <v>11</v>
      </c>
      <c r="G32" s="320" t="s">
        <v>82</v>
      </c>
      <c r="H32" s="46">
        <v>0</v>
      </c>
      <c r="I32" s="226"/>
      <c r="J32" s="227">
        <v>0</v>
      </c>
      <c r="K32" s="328">
        <v>7.4</v>
      </c>
      <c r="L32" s="227">
        <f t="shared" si="1"/>
        <v>13</v>
      </c>
      <c r="M32" s="341">
        <v>3.9</v>
      </c>
      <c r="N32" s="230">
        <f t="shared" si="2"/>
        <v>7</v>
      </c>
      <c r="O32" s="322">
        <v>23</v>
      </c>
      <c r="P32" s="152">
        <f t="shared" si="3"/>
        <v>31</v>
      </c>
      <c r="Q32" s="183" t="s">
        <v>50</v>
      </c>
      <c r="R32" s="6"/>
      <c r="S32" s="154">
        <f t="shared" si="4"/>
        <v>5</v>
      </c>
      <c r="T32" s="154" t="e">
        <f t="shared" si="5"/>
        <v>#VALUE!</v>
      </c>
      <c r="U32" s="154">
        <f t="shared" si="6"/>
        <v>15</v>
      </c>
      <c r="V32" s="154">
        <f t="shared" si="7"/>
        <v>22</v>
      </c>
      <c r="W32" s="154">
        <f t="shared" si="8"/>
        <v>23</v>
      </c>
      <c r="X32" s="154">
        <v>31</v>
      </c>
    </row>
    <row r="33" spans="1:24" s="154" customFormat="1" ht="15.75" customHeight="1" x14ac:dyDescent="0.2">
      <c r="A33" s="425" t="s">
        <v>231</v>
      </c>
      <c r="B33" s="426" t="s">
        <v>232</v>
      </c>
      <c r="C33" s="425" t="s">
        <v>233</v>
      </c>
      <c r="D33" s="423" t="s">
        <v>93</v>
      </c>
      <c r="E33" s="320" t="s">
        <v>82</v>
      </c>
      <c r="F33" s="46">
        <v>0</v>
      </c>
      <c r="G33" s="320">
        <v>7.7</v>
      </c>
      <c r="H33" s="46">
        <f>VLOOKUP(G33*(-1),HAIESPOF,2)</f>
        <v>12</v>
      </c>
      <c r="I33" s="226"/>
      <c r="J33" s="227">
        <v>0</v>
      </c>
      <c r="K33" s="328">
        <v>7.15</v>
      </c>
      <c r="L33" s="227">
        <f t="shared" si="1"/>
        <v>12</v>
      </c>
      <c r="M33" s="341">
        <v>3.84</v>
      </c>
      <c r="N33" s="230">
        <f t="shared" si="2"/>
        <v>7</v>
      </c>
      <c r="O33" s="322">
        <v>23</v>
      </c>
      <c r="P33" s="152">
        <f t="shared" si="3"/>
        <v>31</v>
      </c>
      <c r="Q33" s="183" t="s">
        <v>50</v>
      </c>
      <c r="R33" s="6"/>
      <c r="S33" s="154" t="e">
        <f t="shared" si="4"/>
        <v>#VALUE!</v>
      </c>
      <c r="T33" s="154">
        <f t="shared" si="5"/>
        <v>19</v>
      </c>
      <c r="U33" s="154">
        <f t="shared" si="6"/>
        <v>20</v>
      </c>
      <c r="V33" s="154">
        <f t="shared" si="7"/>
        <v>28</v>
      </c>
      <c r="W33" s="154">
        <f t="shared" si="8"/>
        <v>23</v>
      </c>
      <c r="X33" s="154">
        <v>31</v>
      </c>
    </row>
    <row r="34" spans="1:24" s="154" customFormat="1" ht="15.75" customHeight="1" x14ac:dyDescent="0.2">
      <c r="A34" s="425" t="s">
        <v>252</v>
      </c>
      <c r="B34" s="426" t="s">
        <v>250</v>
      </c>
      <c r="C34" s="425" t="s">
        <v>253</v>
      </c>
      <c r="D34" s="423" t="s">
        <v>87</v>
      </c>
      <c r="E34" s="320" t="s">
        <v>82</v>
      </c>
      <c r="F34" s="46">
        <v>0</v>
      </c>
      <c r="G34" s="320">
        <v>7.3</v>
      </c>
      <c r="H34" s="46">
        <f>VLOOKUP(G34*(-1),HAIESPOF,2)</f>
        <v>15</v>
      </c>
      <c r="I34" s="226"/>
      <c r="J34" s="227">
        <v>0</v>
      </c>
      <c r="K34" s="328">
        <v>7</v>
      </c>
      <c r="L34" s="227">
        <f t="shared" si="1"/>
        <v>11</v>
      </c>
      <c r="M34" s="341">
        <v>3.36</v>
      </c>
      <c r="N34" s="230">
        <f t="shared" si="2"/>
        <v>5</v>
      </c>
      <c r="O34" s="322">
        <v>23</v>
      </c>
      <c r="P34" s="152">
        <f t="shared" si="3"/>
        <v>31</v>
      </c>
      <c r="Q34" s="183" t="s">
        <v>50</v>
      </c>
      <c r="R34" s="6"/>
      <c r="S34" s="154" t="e">
        <f t="shared" si="4"/>
        <v>#VALUE!</v>
      </c>
      <c r="T34" s="154">
        <f t="shared" si="5"/>
        <v>17</v>
      </c>
      <c r="U34" s="154">
        <f t="shared" si="6"/>
        <v>26</v>
      </c>
      <c r="V34" s="154">
        <f t="shared" si="7"/>
        <v>36</v>
      </c>
      <c r="W34" s="154">
        <f t="shared" si="8"/>
        <v>23</v>
      </c>
      <c r="X34" s="154">
        <v>31</v>
      </c>
    </row>
    <row r="35" spans="1:24" s="154" customFormat="1" ht="15.75" customHeight="1" x14ac:dyDescent="0.2">
      <c r="A35" s="425" t="s">
        <v>215</v>
      </c>
      <c r="B35" s="426" t="s">
        <v>216</v>
      </c>
      <c r="C35" s="425" t="s">
        <v>217</v>
      </c>
      <c r="D35" s="423" t="s">
        <v>92</v>
      </c>
      <c r="E35" s="320">
        <v>5.9</v>
      </c>
      <c r="F35" s="46">
        <f>VLOOKUP(E35*(-1),VITPOF,2)</f>
        <v>10</v>
      </c>
      <c r="G35" s="320" t="s">
        <v>82</v>
      </c>
      <c r="H35" s="46">
        <v>0</v>
      </c>
      <c r="I35" s="226"/>
      <c r="J35" s="227">
        <v>0</v>
      </c>
      <c r="K35" s="328">
        <v>6.7</v>
      </c>
      <c r="L35" s="227">
        <f t="shared" si="1"/>
        <v>10</v>
      </c>
      <c r="M35" s="341">
        <v>4.05</v>
      </c>
      <c r="N35" s="230">
        <f t="shared" si="2"/>
        <v>8</v>
      </c>
      <c r="O35" s="322">
        <v>26</v>
      </c>
      <c r="P35" s="152">
        <f t="shared" si="3"/>
        <v>28</v>
      </c>
      <c r="Q35" s="183" t="s">
        <v>50</v>
      </c>
      <c r="R35" s="6"/>
      <c r="S35" s="154">
        <f t="shared" si="4"/>
        <v>6</v>
      </c>
      <c r="T35" s="154" t="e">
        <f t="shared" si="5"/>
        <v>#VALUE!</v>
      </c>
      <c r="U35" s="154">
        <f t="shared" si="6"/>
        <v>30</v>
      </c>
      <c r="V35" s="154">
        <f t="shared" si="7"/>
        <v>18</v>
      </c>
      <c r="W35" s="154">
        <f t="shared" si="8"/>
        <v>26</v>
      </c>
      <c r="X35" s="154">
        <v>28</v>
      </c>
    </row>
    <row r="36" spans="1:24" s="154" customFormat="1" ht="15.75" customHeight="1" x14ac:dyDescent="0.2">
      <c r="A36" s="425" t="s">
        <v>282</v>
      </c>
      <c r="B36" s="426" t="s">
        <v>283</v>
      </c>
      <c r="C36" s="425" t="s">
        <v>284</v>
      </c>
      <c r="D36" s="423" t="s">
        <v>87</v>
      </c>
      <c r="E36" s="320">
        <v>6</v>
      </c>
      <c r="F36" s="46">
        <f>VLOOKUP(E36*(-1),VITPOF,2)</f>
        <v>9</v>
      </c>
      <c r="G36" s="320" t="s">
        <v>82</v>
      </c>
      <c r="H36" s="46">
        <v>0</v>
      </c>
      <c r="I36" s="226"/>
      <c r="J36" s="227">
        <v>0</v>
      </c>
      <c r="K36" s="328">
        <v>7.1</v>
      </c>
      <c r="L36" s="227">
        <f t="shared" si="1"/>
        <v>12</v>
      </c>
      <c r="M36" s="341">
        <v>3.9</v>
      </c>
      <c r="N36" s="230">
        <f t="shared" si="2"/>
        <v>7</v>
      </c>
      <c r="O36" s="322">
        <v>26</v>
      </c>
      <c r="P36" s="152">
        <f t="shared" si="3"/>
        <v>28</v>
      </c>
      <c r="Q36" s="183" t="s">
        <v>50</v>
      </c>
      <c r="R36" s="6"/>
      <c r="S36" s="154">
        <f t="shared" si="4"/>
        <v>9</v>
      </c>
      <c r="T36" s="154" t="e">
        <f t="shared" si="5"/>
        <v>#VALUE!</v>
      </c>
      <c r="U36" s="154">
        <f t="shared" si="6"/>
        <v>23</v>
      </c>
      <c r="V36" s="154">
        <f t="shared" si="7"/>
        <v>22</v>
      </c>
      <c r="W36" s="154">
        <f t="shared" si="8"/>
        <v>26</v>
      </c>
      <c r="X36" s="154">
        <v>28</v>
      </c>
    </row>
    <row r="37" spans="1:24" s="154" customFormat="1" ht="15.75" customHeight="1" x14ac:dyDescent="0.2">
      <c r="A37" s="425" t="s">
        <v>212</v>
      </c>
      <c r="B37" s="426" t="s">
        <v>213</v>
      </c>
      <c r="C37" s="440" t="s">
        <v>214</v>
      </c>
      <c r="D37" s="423" t="s">
        <v>92</v>
      </c>
      <c r="E37" s="320">
        <v>5.9</v>
      </c>
      <c r="F37" s="46">
        <f>VLOOKUP(E37*(-1),VITPOF,2)</f>
        <v>10</v>
      </c>
      <c r="G37" s="320" t="s">
        <v>82</v>
      </c>
      <c r="H37" s="46">
        <v>0</v>
      </c>
      <c r="I37" s="226"/>
      <c r="J37" s="227">
        <v>0</v>
      </c>
      <c r="K37" s="328">
        <v>7.13</v>
      </c>
      <c r="L37" s="227">
        <f t="shared" si="1"/>
        <v>12</v>
      </c>
      <c r="M37" s="341">
        <v>3.65</v>
      </c>
      <c r="N37" s="230">
        <f t="shared" si="2"/>
        <v>6</v>
      </c>
      <c r="O37" s="322">
        <v>26</v>
      </c>
      <c r="P37" s="152">
        <f t="shared" si="3"/>
        <v>28</v>
      </c>
      <c r="Q37" s="183" t="s">
        <v>50</v>
      </c>
      <c r="R37" s="6"/>
      <c r="S37" s="154">
        <f t="shared" si="4"/>
        <v>6</v>
      </c>
      <c r="T37" s="154" t="e">
        <f t="shared" si="5"/>
        <v>#VALUE!</v>
      </c>
      <c r="U37" s="154">
        <f t="shared" si="6"/>
        <v>22</v>
      </c>
      <c r="V37" s="154">
        <f t="shared" si="7"/>
        <v>30</v>
      </c>
      <c r="W37" s="154">
        <f t="shared" si="8"/>
        <v>26</v>
      </c>
      <c r="X37" s="154">
        <v>28</v>
      </c>
    </row>
    <row r="38" spans="1:24" s="154" customFormat="1" ht="15.75" customHeight="1" x14ac:dyDescent="0.2">
      <c r="A38" s="425" t="s">
        <v>249</v>
      </c>
      <c r="B38" s="426" t="s">
        <v>250</v>
      </c>
      <c r="C38" s="435" t="s">
        <v>251</v>
      </c>
      <c r="D38" s="423" t="s">
        <v>87</v>
      </c>
      <c r="E38" s="320" t="s">
        <v>82</v>
      </c>
      <c r="F38" s="46">
        <v>0</v>
      </c>
      <c r="G38" s="320">
        <v>7.3</v>
      </c>
      <c r="H38" s="46">
        <f>VLOOKUP(G38*(-1),HAIESPOF,2)</f>
        <v>15</v>
      </c>
      <c r="I38" s="226"/>
      <c r="J38" s="227">
        <v>0</v>
      </c>
      <c r="K38" s="328">
        <v>6</v>
      </c>
      <c r="L38" s="227">
        <f t="shared" si="1"/>
        <v>6</v>
      </c>
      <c r="M38" s="341">
        <v>3.6</v>
      </c>
      <c r="N38" s="230">
        <f t="shared" si="2"/>
        <v>6</v>
      </c>
      <c r="O38" s="322">
        <v>29</v>
      </c>
      <c r="P38" s="152">
        <f t="shared" si="3"/>
        <v>27</v>
      </c>
      <c r="Q38" s="183" t="s">
        <v>50</v>
      </c>
      <c r="R38" s="6"/>
      <c r="S38" s="154" t="e">
        <f t="shared" si="4"/>
        <v>#VALUE!</v>
      </c>
      <c r="T38" s="154">
        <f t="shared" si="5"/>
        <v>17</v>
      </c>
      <c r="U38" s="154">
        <f t="shared" si="6"/>
        <v>38</v>
      </c>
      <c r="V38" s="154">
        <f t="shared" si="7"/>
        <v>31</v>
      </c>
      <c r="W38" s="154">
        <f t="shared" si="8"/>
        <v>29</v>
      </c>
      <c r="X38" s="154">
        <v>27</v>
      </c>
    </row>
    <row r="39" spans="1:24" s="154" customFormat="1" ht="15.75" customHeight="1" x14ac:dyDescent="0.2">
      <c r="A39" s="425" t="s">
        <v>209</v>
      </c>
      <c r="B39" s="426" t="s">
        <v>210</v>
      </c>
      <c r="C39" s="425" t="s">
        <v>211</v>
      </c>
      <c r="D39" s="423" t="s">
        <v>92</v>
      </c>
      <c r="E39" s="320">
        <v>6.4</v>
      </c>
      <c r="F39" s="46">
        <f t="shared" ref="F39:F47" si="9">VLOOKUP(E39*(-1),VITPOF,2)</f>
        <v>6</v>
      </c>
      <c r="G39" s="320" t="s">
        <v>82</v>
      </c>
      <c r="H39" s="46">
        <v>0</v>
      </c>
      <c r="I39" s="226"/>
      <c r="J39" s="227">
        <v>0</v>
      </c>
      <c r="K39" s="328">
        <v>6.94</v>
      </c>
      <c r="L39" s="227">
        <f t="shared" si="1"/>
        <v>11</v>
      </c>
      <c r="M39" s="341">
        <v>4.3499999999999996</v>
      </c>
      <c r="N39" s="230">
        <f t="shared" si="2"/>
        <v>9</v>
      </c>
      <c r="O39" s="322">
        <v>30</v>
      </c>
      <c r="P39" s="152">
        <f t="shared" si="3"/>
        <v>26</v>
      </c>
      <c r="Q39" s="183" t="s">
        <v>50</v>
      </c>
      <c r="R39" s="6"/>
      <c r="S39" s="154">
        <f t="shared" si="4"/>
        <v>15</v>
      </c>
      <c r="T39" s="154" t="e">
        <f t="shared" si="5"/>
        <v>#VALUE!</v>
      </c>
      <c r="U39" s="154">
        <f t="shared" si="6"/>
        <v>29</v>
      </c>
      <c r="V39" s="154">
        <f t="shared" si="7"/>
        <v>13</v>
      </c>
      <c r="W39" s="154">
        <f t="shared" si="8"/>
        <v>30</v>
      </c>
      <c r="X39" s="154">
        <v>26</v>
      </c>
    </row>
    <row r="40" spans="1:24" s="154" customFormat="1" ht="15.75" customHeight="1" x14ac:dyDescent="0.2">
      <c r="A40" s="425" t="s">
        <v>243</v>
      </c>
      <c r="B40" s="426" t="s">
        <v>244</v>
      </c>
      <c r="C40" s="425" t="s">
        <v>245</v>
      </c>
      <c r="D40" s="423" t="s">
        <v>87</v>
      </c>
      <c r="E40" s="320">
        <v>6.2</v>
      </c>
      <c r="F40" s="46">
        <f t="shared" si="9"/>
        <v>7</v>
      </c>
      <c r="G40" s="320" t="s">
        <v>82</v>
      </c>
      <c r="H40" s="46">
        <v>0</v>
      </c>
      <c r="I40" s="226"/>
      <c r="J40" s="227">
        <v>0</v>
      </c>
      <c r="K40" s="328">
        <v>7</v>
      </c>
      <c r="L40" s="227">
        <f t="shared" si="1"/>
        <v>11</v>
      </c>
      <c r="M40" s="341">
        <v>4.17</v>
      </c>
      <c r="N40" s="230">
        <f t="shared" si="2"/>
        <v>8</v>
      </c>
      <c r="O40" s="322">
        <v>30</v>
      </c>
      <c r="P40" s="152">
        <f t="shared" si="3"/>
        <v>26</v>
      </c>
      <c r="Q40" s="183" t="s">
        <v>50</v>
      </c>
      <c r="R40" s="6"/>
      <c r="S40" s="154">
        <f t="shared" si="4"/>
        <v>10</v>
      </c>
      <c r="T40" s="154" t="e">
        <f t="shared" si="5"/>
        <v>#VALUE!</v>
      </c>
      <c r="U40" s="154">
        <f t="shared" si="6"/>
        <v>26</v>
      </c>
      <c r="V40" s="154">
        <f t="shared" si="7"/>
        <v>15</v>
      </c>
      <c r="W40" s="154">
        <f t="shared" si="8"/>
        <v>30</v>
      </c>
      <c r="X40" s="154">
        <v>26</v>
      </c>
    </row>
    <row r="41" spans="1:24" s="154" customFormat="1" ht="15.75" customHeight="1" x14ac:dyDescent="0.2">
      <c r="A41" s="425" t="s">
        <v>184</v>
      </c>
      <c r="B41" s="426" t="s">
        <v>185</v>
      </c>
      <c r="C41" s="435" t="s">
        <v>186</v>
      </c>
      <c r="D41" s="425" t="s">
        <v>100</v>
      </c>
      <c r="E41" s="320">
        <v>6.3</v>
      </c>
      <c r="F41" s="46">
        <f t="shared" si="9"/>
        <v>6</v>
      </c>
      <c r="G41" s="320" t="s">
        <v>82</v>
      </c>
      <c r="H41" s="46">
        <v>0</v>
      </c>
      <c r="I41" s="226"/>
      <c r="J41" s="227">
        <v>0</v>
      </c>
      <c r="K41" s="328">
        <v>7.1</v>
      </c>
      <c r="L41" s="227">
        <f t="shared" si="1"/>
        <v>12</v>
      </c>
      <c r="M41" s="341">
        <v>3.95</v>
      </c>
      <c r="N41" s="230">
        <f t="shared" si="2"/>
        <v>7</v>
      </c>
      <c r="O41" s="322">
        <v>32</v>
      </c>
      <c r="P41" s="152">
        <f t="shared" si="3"/>
        <v>25</v>
      </c>
      <c r="Q41" s="183" t="s">
        <v>50</v>
      </c>
      <c r="R41" s="6"/>
      <c r="S41" s="154">
        <f t="shared" si="4"/>
        <v>13</v>
      </c>
      <c r="T41" s="154" t="e">
        <f t="shared" si="5"/>
        <v>#VALUE!</v>
      </c>
      <c r="U41" s="154">
        <f t="shared" si="6"/>
        <v>23</v>
      </c>
      <c r="V41" s="154">
        <f t="shared" si="7"/>
        <v>21</v>
      </c>
      <c r="W41" s="154">
        <f t="shared" si="8"/>
        <v>32</v>
      </c>
      <c r="X41" s="154">
        <v>25</v>
      </c>
    </row>
    <row r="42" spans="1:24" s="154" customFormat="1" ht="15.75" customHeight="1" x14ac:dyDescent="0.2">
      <c r="A42" s="425">
        <v>2515499</v>
      </c>
      <c r="B42" s="426" t="s">
        <v>204</v>
      </c>
      <c r="C42" s="425" t="s">
        <v>205</v>
      </c>
      <c r="D42" s="423" t="s">
        <v>92</v>
      </c>
      <c r="E42" s="320">
        <v>6.7</v>
      </c>
      <c r="F42" s="46">
        <f t="shared" si="9"/>
        <v>4</v>
      </c>
      <c r="G42" s="320" t="s">
        <v>82</v>
      </c>
      <c r="H42" s="46">
        <v>0</v>
      </c>
      <c r="I42" s="226"/>
      <c r="J42" s="227">
        <v>0</v>
      </c>
      <c r="K42" s="328">
        <v>7.1</v>
      </c>
      <c r="L42" s="227">
        <f t="shared" si="1"/>
        <v>12</v>
      </c>
      <c r="M42" s="341">
        <v>4</v>
      </c>
      <c r="N42" s="230">
        <f t="shared" si="2"/>
        <v>8</v>
      </c>
      <c r="O42" s="322">
        <v>33</v>
      </c>
      <c r="P42" s="152">
        <f t="shared" si="3"/>
        <v>24</v>
      </c>
      <c r="Q42" s="183" t="s">
        <v>50</v>
      </c>
      <c r="R42" s="6"/>
      <c r="S42" s="154">
        <f t="shared" si="4"/>
        <v>18</v>
      </c>
      <c r="T42" s="154" t="e">
        <f t="shared" si="5"/>
        <v>#VALUE!</v>
      </c>
      <c r="U42" s="154">
        <f t="shared" si="6"/>
        <v>23</v>
      </c>
      <c r="V42" s="154">
        <f t="shared" si="7"/>
        <v>19</v>
      </c>
      <c r="W42" s="154">
        <f t="shared" si="8"/>
        <v>33</v>
      </c>
      <c r="X42" s="154">
        <v>24</v>
      </c>
    </row>
    <row r="43" spans="1:24" s="154" customFormat="1" ht="15.75" customHeight="1" x14ac:dyDescent="0.2">
      <c r="A43" s="425" t="s">
        <v>206</v>
      </c>
      <c r="B43" s="426" t="s">
        <v>207</v>
      </c>
      <c r="C43" s="435" t="s">
        <v>208</v>
      </c>
      <c r="D43" s="423" t="s">
        <v>92</v>
      </c>
      <c r="E43" s="320">
        <v>5.9</v>
      </c>
      <c r="F43" s="46">
        <f t="shared" si="9"/>
        <v>10</v>
      </c>
      <c r="G43" s="320" t="s">
        <v>82</v>
      </c>
      <c r="H43" s="46">
        <v>0</v>
      </c>
      <c r="I43" s="226"/>
      <c r="J43" s="227">
        <v>0</v>
      </c>
      <c r="K43" s="328">
        <v>5.52</v>
      </c>
      <c r="L43" s="227">
        <f t="shared" si="1"/>
        <v>4</v>
      </c>
      <c r="M43" s="341">
        <v>3.6</v>
      </c>
      <c r="N43" s="230">
        <f t="shared" si="2"/>
        <v>6</v>
      </c>
      <c r="O43" s="322">
        <v>34</v>
      </c>
      <c r="P43" s="152">
        <f t="shared" si="3"/>
        <v>20</v>
      </c>
      <c r="Q43" s="183" t="s">
        <v>50</v>
      </c>
      <c r="R43" s="6"/>
      <c r="S43" s="154">
        <f t="shared" si="4"/>
        <v>6</v>
      </c>
      <c r="T43" s="154" t="e">
        <f t="shared" si="5"/>
        <v>#VALUE!</v>
      </c>
      <c r="U43" s="154">
        <f t="shared" si="6"/>
        <v>39</v>
      </c>
      <c r="V43" s="154">
        <f t="shared" si="7"/>
        <v>31</v>
      </c>
      <c r="W43" s="154">
        <f t="shared" si="8"/>
        <v>34</v>
      </c>
      <c r="X43" s="154">
        <v>20</v>
      </c>
    </row>
    <row r="44" spans="1:24" s="154" customFormat="1" ht="15.75" customHeight="1" x14ac:dyDescent="0.2">
      <c r="A44" s="425" t="s">
        <v>257</v>
      </c>
      <c r="B44" s="426" t="s">
        <v>258</v>
      </c>
      <c r="C44" s="425" t="s">
        <v>259</v>
      </c>
      <c r="D44" s="423" t="s">
        <v>87</v>
      </c>
      <c r="E44" s="320">
        <v>6.4</v>
      </c>
      <c r="F44" s="46">
        <f t="shared" si="9"/>
        <v>6</v>
      </c>
      <c r="G44" s="320" t="s">
        <v>82</v>
      </c>
      <c r="H44" s="46">
        <v>0</v>
      </c>
      <c r="I44" s="226"/>
      <c r="J44" s="227">
        <v>0</v>
      </c>
      <c r="K44" s="328">
        <v>6.1</v>
      </c>
      <c r="L44" s="227">
        <f t="shared" si="1"/>
        <v>7</v>
      </c>
      <c r="M44" s="341">
        <v>3.5</v>
      </c>
      <c r="N44" s="230">
        <f t="shared" si="2"/>
        <v>6</v>
      </c>
      <c r="O44" s="322">
        <v>35</v>
      </c>
      <c r="P44" s="152">
        <f t="shared" si="3"/>
        <v>19</v>
      </c>
      <c r="Q44" s="183" t="s">
        <v>50</v>
      </c>
      <c r="R44" s="6"/>
      <c r="S44" s="154">
        <f t="shared" si="4"/>
        <v>15</v>
      </c>
      <c r="T44" s="154" t="e">
        <f t="shared" si="5"/>
        <v>#VALUE!</v>
      </c>
      <c r="U44" s="154">
        <f t="shared" si="6"/>
        <v>36</v>
      </c>
      <c r="V44" s="154">
        <f t="shared" si="7"/>
        <v>35</v>
      </c>
      <c r="W44" s="154">
        <f t="shared" si="8"/>
        <v>35</v>
      </c>
      <c r="X44" s="154">
        <v>19</v>
      </c>
    </row>
    <row r="45" spans="1:24" s="154" customFormat="1" ht="15.75" customHeight="1" x14ac:dyDescent="0.2">
      <c r="A45" s="425" t="s">
        <v>266</v>
      </c>
      <c r="B45" s="426" t="s">
        <v>267</v>
      </c>
      <c r="C45" s="425" t="s">
        <v>268</v>
      </c>
      <c r="D45" s="423" t="s">
        <v>87</v>
      </c>
      <c r="E45" s="320">
        <v>6.2</v>
      </c>
      <c r="F45" s="46">
        <f t="shared" si="9"/>
        <v>7</v>
      </c>
      <c r="G45" s="320" t="s">
        <v>82</v>
      </c>
      <c r="H45" s="46">
        <v>0</v>
      </c>
      <c r="I45" s="226"/>
      <c r="J45" s="227">
        <v>0</v>
      </c>
      <c r="K45" s="328">
        <v>6.3</v>
      </c>
      <c r="L45" s="227">
        <f t="shared" si="1"/>
        <v>8</v>
      </c>
      <c r="M45" s="341">
        <v>2.85</v>
      </c>
      <c r="N45" s="230">
        <f t="shared" si="2"/>
        <v>4</v>
      </c>
      <c r="O45" s="322">
        <v>35</v>
      </c>
      <c r="P45" s="152">
        <f t="shared" si="3"/>
        <v>19</v>
      </c>
      <c r="Q45" s="183" t="s">
        <v>50</v>
      </c>
      <c r="R45" s="6"/>
      <c r="S45" s="154">
        <f t="shared" si="4"/>
        <v>10</v>
      </c>
      <c r="T45" s="154" t="e">
        <f t="shared" si="5"/>
        <v>#VALUE!</v>
      </c>
      <c r="U45" s="154">
        <f t="shared" si="6"/>
        <v>31</v>
      </c>
      <c r="V45" s="154">
        <f t="shared" si="7"/>
        <v>39</v>
      </c>
      <c r="W45" s="154">
        <f t="shared" si="8"/>
        <v>35</v>
      </c>
      <c r="X45" s="154">
        <v>19</v>
      </c>
    </row>
    <row r="46" spans="1:24" s="154" customFormat="1" ht="15.75" customHeight="1" x14ac:dyDescent="0.2">
      <c r="A46" s="425" t="s">
        <v>193</v>
      </c>
      <c r="B46" s="426" t="s">
        <v>194</v>
      </c>
      <c r="C46" s="425" t="s">
        <v>195</v>
      </c>
      <c r="D46" s="423" t="s">
        <v>92</v>
      </c>
      <c r="E46" s="320">
        <v>6.7</v>
      </c>
      <c r="F46" s="46">
        <f t="shared" si="9"/>
        <v>4</v>
      </c>
      <c r="G46" s="320" t="s">
        <v>82</v>
      </c>
      <c r="H46" s="46">
        <v>0</v>
      </c>
      <c r="I46" s="226"/>
      <c r="J46" s="227">
        <v>0</v>
      </c>
      <c r="K46" s="328">
        <v>6.16</v>
      </c>
      <c r="L46" s="227">
        <f t="shared" si="1"/>
        <v>7</v>
      </c>
      <c r="M46" s="341">
        <v>3.88</v>
      </c>
      <c r="N46" s="230">
        <f t="shared" si="2"/>
        <v>7</v>
      </c>
      <c r="O46" s="322">
        <v>37</v>
      </c>
      <c r="P46" s="152">
        <f t="shared" si="3"/>
        <v>18</v>
      </c>
      <c r="Q46" s="183" t="s">
        <v>50</v>
      </c>
      <c r="R46" s="6"/>
      <c r="S46" s="154">
        <f t="shared" si="4"/>
        <v>18</v>
      </c>
      <c r="T46" s="154" t="e">
        <f t="shared" si="5"/>
        <v>#VALUE!</v>
      </c>
      <c r="U46" s="154">
        <f t="shared" si="6"/>
        <v>33</v>
      </c>
      <c r="V46" s="154">
        <f t="shared" si="7"/>
        <v>24</v>
      </c>
      <c r="W46" s="154">
        <f t="shared" si="8"/>
        <v>37</v>
      </c>
      <c r="X46" s="154">
        <v>18</v>
      </c>
    </row>
    <row r="47" spans="1:24" s="154" customFormat="1" ht="15.75" customHeight="1" x14ac:dyDescent="0.2">
      <c r="A47" s="425" t="s">
        <v>260</v>
      </c>
      <c r="B47" s="426" t="s">
        <v>261</v>
      </c>
      <c r="C47" s="435" t="s">
        <v>262</v>
      </c>
      <c r="D47" s="423" t="s">
        <v>87</v>
      </c>
      <c r="E47" s="320">
        <v>6.3</v>
      </c>
      <c r="F47" s="46">
        <f t="shared" si="9"/>
        <v>6</v>
      </c>
      <c r="G47" s="320" t="s">
        <v>82</v>
      </c>
      <c r="H47" s="46">
        <v>0</v>
      </c>
      <c r="I47" s="226"/>
      <c r="J47" s="227">
        <v>0</v>
      </c>
      <c r="K47" s="328">
        <v>6.3</v>
      </c>
      <c r="L47" s="227">
        <f t="shared" si="1"/>
        <v>8</v>
      </c>
      <c r="M47" s="341">
        <v>2.9</v>
      </c>
      <c r="N47" s="230">
        <f t="shared" si="2"/>
        <v>4</v>
      </c>
      <c r="O47" s="322">
        <v>37</v>
      </c>
      <c r="P47" s="152">
        <f t="shared" si="3"/>
        <v>18</v>
      </c>
      <c r="Q47" s="183" t="s">
        <v>50</v>
      </c>
      <c r="R47" s="6"/>
      <c r="S47" s="154">
        <f t="shared" si="4"/>
        <v>13</v>
      </c>
      <c r="T47" s="154" t="e">
        <f t="shared" si="5"/>
        <v>#VALUE!</v>
      </c>
      <c r="U47" s="154">
        <f t="shared" si="6"/>
        <v>31</v>
      </c>
      <c r="V47" s="154">
        <f t="shared" si="7"/>
        <v>38</v>
      </c>
      <c r="W47" s="154">
        <f t="shared" si="8"/>
        <v>37</v>
      </c>
      <c r="X47" s="154">
        <v>18</v>
      </c>
    </row>
    <row r="48" spans="1:24" s="154" customFormat="1" ht="15.75" customHeight="1" x14ac:dyDescent="0.2">
      <c r="A48" s="425" t="s">
        <v>228</v>
      </c>
      <c r="B48" s="426" t="s">
        <v>229</v>
      </c>
      <c r="C48" s="425" t="s">
        <v>230</v>
      </c>
      <c r="D48" s="423" t="s">
        <v>93</v>
      </c>
      <c r="E48" s="320">
        <v>7.3</v>
      </c>
      <c r="F48" s="46">
        <v>1</v>
      </c>
      <c r="G48" s="320" t="s">
        <v>82</v>
      </c>
      <c r="H48" s="46">
        <v>0</v>
      </c>
      <c r="I48" s="226"/>
      <c r="J48" s="227">
        <v>0</v>
      </c>
      <c r="K48" s="328">
        <v>6.12</v>
      </c>
      <c r="L48" s="227">
        <f t="shared" si="1"/>
        <v>7</v>
      </c>
      <c r="M48" s="341">
        <v>3.85</v>
      </c>
      <c r="N48" s="230">
        <f t="shared" si="2"/>
        <v>7</v>
      </c>
      <c r="O48" s="322">
        <v>39</v>
      </c>
      <c r="P48" s="152">
        <f t="shared" si="3"/>
        <v>15</v>
      </c>
      <c r="Q48" s="183" t="s">
        <v>50</v>
      </c>
      <c r="R48" s="6"/>
      <c r="S48" s="154">
        <f t="shared" si="4"/>
        <v>20</v>
      </c>
      <c r="T48" s="154" t="e">
        <f t="shared" si="5"/>
        <v>#VALUE!</v>
      </c>
      <c r="U48" s="154">
        <f t="shared" si="6"/>
        <v>34</v>
      </c>
      <c r="V48" s="154">
        <f t="shared" si="7"/>
        <v>25</v>
      </c>
      <c r="W48" s="154">
        <f t="shared" si="8"/>
        <v>39</v>
      </c>
      <c r="X48" s="154">
        <v>15</v>
      </c>
    </row>
    <row r="49" spans="1:24" s="154" customFormat="1" ht="15.75" customHeight="1" x14ac:dyDescent="0.2">
      <c r="A49" s="423" t="s">
        <v>246</v>
      </c>
      <c r="B49" s="426" t="s">
        <v>247</v>
      </c>
      <c r="C49" s="435" t="s">
        <v>248</v>
      </c>
      <c r="D49" s="423" t="s">
        <v>87</v>
      </c>
      <c r="E49" s="320" t="s">
        <v>82</v>
      </c>
      <c r="F49" s="46">
        <v>0</v>
      </c>
      <c r="G49" s="320">
        <v>8.6999999999999993</v>
      </c>
      <c r="H49" s="46">
        <f>VLOOKUP(G49*(-1),HAIESPOF,2)</f>
        <v>4</v>
      </c>
      <c r="I49" s="226"/>
      <c r="J49" s="227">
        <v>0</v>
      </c>
      <c r="K49" s="328">
        <v>6.1</v>
      </c>
      <c r="L49" s="227">
        <f t="shared" si="1"/>
        <v>7</v>
      </c>
      <c r="M49" s="341">
        <v>2.44</v>
      </c>
      <c r="N49" s="230">
        <f t="shared" si="2"/>
        <v>3</v>
      </c>
      <c r="O49" s="322">
        <v>40</v>
      </c>
      <c r="P49" s="152">
        <f t="shared" si="3"/>
        <v>14</v>
      </c>
      <c r="Q49" s="183" t="s">
        <v>50</v>
      </c>
      <c r="R49" s="6"/>
      <c r="S49" s="154" t="e">
        <f t="shared" si="4"/>
        <v>#VALUE!</v>
      </c>
      <c r="T49" s="154">
        <f t="shared" si="5"/>
        <v>20</v>
      </c>
      <c r="U49" s="154">
        <f t="shared" si="6"/>
        <v>36</v>
      </c>
      <c r="V49" s="154">
        <f t="shared" si="7"/>
        <v>40</v>
      </c>
      <c r="W49" s="154">
        <f t="shared" si="8"/>
        <v>40</v>
      </c>
      <c r="X49" s="154">
        <v>14</v>
      </c>
    </row>
    <row r="50" spans="1:24" s="154" customFormat="1" ht="15.75" customHeight="1" x14ac:dyDescent="0.2">
      <c r="A50" s="425" t="s">
        <v>199</v>
      </c>
      <c r="B50" s="426" t="s">
        <v>200</v>
      </c>
      <c r="C50" s="435" t="s">
        <v>201</v>
      </c>
      <c r="D50" s="423" t="s">
        <v>92</v>
      </c>
      <c r="E50" s="320">
        <v>7.3</v>
      </c>
      <c r="F50" s="46">
        <v>1</v>
      </c>
      <c r="G50" s="320" t="s">
        <v>82</v>
      </c>
      <c r="H50" s="46">
        <v>0</v>
      </c>
      <c r="I50" s="226"/>
      <c r="J50" s="227">
        <v>0</v>
      </c>
      <c r="K50" s="328">
        <v>5.0999999999999996</v>
      </c>
      <c r="L50" s="227">
        <f t="shared" si="1"/>
        <v>3</v>
      </c>
      <c r="M50" s="341">
        <v>1.85</v>
      </c>
      <c r="N50" s="230">
        <f t="shared" si="2"/>
        <v>2</v>
      </c>
      <c r="O50" s="322">
        <v>41</v>
      </c>
      <c r="P50" s="152">
        <f t="shared" si="3"/>
        <v>6</v>
      </c>
      <c r="Q50" s="183" t="s">
        <v>50</v>
      </c>
      <c r="R50" s="6"/>
      <c r="S50" s="154">
        <f t="shared" si="4"/>
        <v>20</v>
      </c>
      <c r="T50" s="154" t="e">
        <f t="shared" si="5"/>
        <v>#VALUE!</v>
      </c>
      <c r="U50" s="154">
        <f t="shared" si="6"/>
        <v>40</v>
      </c>
      <c r="V50" s="154">
        <f t="shared" si="7"/>
        <v>41</v>
      </c>
      <c r="W50" s="154">
        <f t="shared" si="8"/>
        <v>41</v>
      </c>
      <c r="X50" s="154">
        <v>6</v>
      </c>
    </row>
    <row r="51" spans="1:24" s="154" customFormat="1" ht="15.75" customHeight="1" x14ac:dyDescent="0.2">
      <c r="A51" s="425">
        <v>2518216</v>
      </c>
      <c r="B51" s="426" t="s">
        <v>202</v>
      </c>
      <c r="C51" s="435" t="s">
        <v>203</v>
      </c>
      <c r="D51" s="423" t="s">
        <v>92</v>
      </c>
      <c r="E51" s="320">
        <v>11</v>
      </c>
      <c r="F51" s="46">
        <v>1</v>
      </c>
      <c r="G51" s="320" t="s">
        <v>82</v>
      </c>
      <c r="H51" s="46">
        <v>0</v>
      </c>
      <c r="I51" s="226"/>
      <c r="J51" s="227">
        <v>0</v>
      </c>
      <c r="K51" s="328">
        <v>2.1</v>
      </c>
      <c r="L51" s="227">
        <v>1</v>
      </c>
      <c r="M51" s="341">
        <v>1</v>
      </c>
      <c r="N51" s="230">
        <v>1</v>
      </c>
      <c r="O51" s="322">
        <v>42</v>
      </c>
      <c r="P51" s="152">
        <f t="shared" si="3"/>
        <v>3</v>
      </c>
      <c r="Q51" s="183" t="s">
        <v>50</v>
      </c>
      <c r="R51" s="6"/>
      <c r="S51" s="154">
        <f t="shared" si="4"/>
        <v>22</v>
      </c>
      <c r="T51" s="154" t="e">
        <f t="shared" si="5"/>
        <v>#VALUE!</v>
      </c>
      <c r="U51" s="154">
        <f t="shared" si="6"/>
        <v>42</v>
      </c>
      <c r="V51" s="154">
        <f t="shared" si="7"/>
        <v>42</v>
      </c>
      <c r="W51" s="154">
        <f t="shared" si="8"/>
        <v>42</v>
      </c>
      <c r="X51" s="154">
        <v>3</v>
      </c>
    </row>
    <row r="54" spans="1:24" ht="12.75" x14ac:dyDescent="0.2">
      <c r="A54" s="181"/>
      <c r="B54" s="404"/>
      <c r="C54" s="404"/>
      <c r="D54" s="405"/>
    </row>
    <row r="55" spans="1:24" ht="12.75" x14ac:dyDescent="0.2">
      <c r="A55" s="181"/>
      <c r="B55" s="404"/>
      <c r="C55" s="404"/>
      <c r="D55" s="405"/>
    </row>
    <row r="56" spans="1:24" ht="12.75" x14ac:dyDescent="0.2">
      <c r="A56" s="181"/>
      <c r="B56" s="404"/>
      <c r="C56" s="404"/>
      <c r="D56" s="405"/>
    </row>
    <row r="57" spans="1:24" ht="12.75" x14ac:dyDescent="0.2">
      <c r="A57" s="181"/>
      <c r="B57" s="404"/>
      <c r="C57" s="404"/>
      <c r="D57" s="405"/>
    </row>
    <row r="58" spans="1:24" ht="12.75" x14ac:dyDescent="0.2">
      <c r="A58" s="181"/>
      <c r="B58" s="404"/>
      <c r="C58" s="404"/>
      <c r="D58" s="405"/>
    </row>
    <row r="59" spans="1:24" ht="12.75" x14ac:dyDescent="0.2">
      <c r="A59" s="181"/>
      <c r="B59" s="404"/>
      <c r="C59" s="404"/>
      <c r="D59" s="405"/>
    </row>
    <row r="60" spans="1:24" ht="12.75" x14ac:dyDescent="0.2">
      <c r="A60" s="181"/>
      <c r="B60" s="404"/>
      <c r="C60" s="404"/>
      <c r="D60" s="405"/>
    </row>
    <row r="61" spans="1:24" ht="12.75" x14ac:dyDescent="0.2">
      <c r="A61" s="181"/>
      <c r="B61" s="404"/>
      <c r="C61" s="404"/>
      <c r="D61" s="405"/>
    </row>
    <row r="62" spans="1:24" ht="12.75" x14ac:dyDescent="0.2">
      <c r="A62" s="181"/>
      <c r="B62" s="404"/>
      <c r="C62" s="404"/>
      <c r="D62" s="405"/>
    </row>
    <row r="63" spans="1:24" ht="12.75" x14ac:dyDescent="0.2">
      <c r="A63" s="181"/>
      <c r="B63" s="404"/>
      <c r="C63" s="404"/>
      <c r="D63" s="405"/>
    </row>
    <row r="64" spans="1:24" ht="12.75" x14ac:dyDescent="0.2">
      <c r="A64" s="181"/>
      <c r="B64" s="404"/>
      <c r="C64" s="404"/>
      <c r="D64" s="405"/>
    </row>
    <row r="65" spans="1:4" ht="12.75" x14ac:dyDescent="0.2">
      <c r="A65" s="181"/>
      <c r="B65" s="404"/>
      <c r="C65" s="404"/>
      <c r="D65" s="405"/>
    </row>
    <row r="66" spans="1:4" ht="12.75" x14ac:dyDescent="0.2">
      <c r="A66" s="181"/>
      <c r="B66" s="404"/>
      <c r="C66" s="404"/>
      <c r="D66" s="405"/>
    </row>
    <row r="67" spans="1:4" ht="12.75" x14ac:dyDescent="0.2">
      <c r="A67" s="181"/>
      <c r="B67" s="404"/>
      <c r="C67" s="404"/>
      <c r="D67" s="405"/>
    </row>
    <row r="68" spans="1:4" ht="12.75" x14ac:dyDescent="0.2">
      <c r="A68" s="181"/>
      <c r="B68" s="404"/>
      <c r="C68" s="404"/>
      <c r="D68" s="405"/>
    </row>
    <row r="69" spans="1:4" ht="12.75" x14ac:dyDescent="0.2">
      <c r="A69" s="181"/>
      <c r="B69" s="404"/>
      <c r="C69" s="404"/>
      <c r="D69" s="405"/>
    </row>
    <row r="70" spans="1:4" ht="12.75" x14ac:dyDescent="0.2">
      <c r="A70" s="181"/>
      <c r="B70" s="404"/>
      <c r="C70" s="404"/>
      <c r="D70" s="405"/>
    </row>
    <row r="71" spans="1:4" ht="12.75" x14ac:dyDescent="0.2">
      <c r="A71" s="181"/>
      <c r="B71" s="404"/>
      <c r="C71" s="404"/>
      <c r="D71" s="405"/>
    </row>
    <row r="72" spans="1:4" ht="12.75" x14ac:dyDescent="0.2">
      <c r="A72" s="181"/>
      <c r="B72" s="404"/>
      <c r="C72" s="404"/>
      <c r="D72" s="405"/>
    </row>
    <row r="73" spans="1:4" ht="12.75" x14ac:dyDescent="0.2">
      <c r="A73" s="181"/>
      <c r="B73" s="404"/>
      <c r="C73" s="404"/>
      <c r="D73" s="405"/>
    </row>
    <row r="74" spans="1:4" ht="12.75" x14ac:dyDescent="0.2">
      <c r="A74" s="181"/>
      <c r="B74" s="404"/>
      <c r="C74" s="404"/>
      <c r="D74" s="405"/>
    </row>
    <row r="75" spans="1:4" ht="12.75" x14ac:dyDescent="0.2">
      <c r="A75" s="181"/>
      <c r="B75" s="404"/>
      <c r="C75" s="404"/>
      <c r="D75" s="405"/>
    </row>
    <row r="76" spans="1:4" ht="12.75" x14ac:dyDescent="0.2">
      <c r="A76" s="406"/>
      <c r="B76" s="410"/>
      <c r="C76" s="407"/>
      <c r="D76" s="405"/>
    </row>
    <row r="77" spans="1:4" ht="12.75" x14ac:dyDescent="0.2">
      <c r="A77" s="406"/>
      <c r="B77" s="410"/>
      <c r="C77" s="407"/>
      <c r="D77" s="405"/>
    </row>
    <row r="78" spans="1:4" ht="12.75" x14ac:dyDescent="0.2">
      <c r="A78" s="406"/>
      <c r="B78" s="410"/>
      <c r="C78" s="407"/>
      <c r="D78" s="405"/>
    </row>
    <row r="79" spans="1:4" ht="12.75" x14ac:dyDescent="0.2">
      <c r="A79" s="406"/>
      <c r="B79" s="410"/>
      <c r="C79" s="407"/>
      <c r="D79" s="405"/>
    </row>
    <row r="80" spans="1:4" ht="12.75" x14ac:dyDescent="0.2">
      <c r="A80" s="406"/>
      <c r="B80" s="410"/>
      <c r="C80" s="407"/>
      <c r="D80" s="405"/>
    </row>
    <row r="81" spans="1:4" ht="12.75" x14ac:dyDescent="0.2">
      <c r="A81" s="406"/>
      <c r="B81" s="410"/>
      <c r="C81" s="407"/>
      <c r="D81" s="405"/>
    </row>
    <row r="82" spans="1:4" ht="12.75" x14ac:dyDescent="0.2">
      <c r="A82" s="408"/>
      <c r="B82" s="409"/>
      <c r="C82" s="409"/>
      <c r="D82" s="405"/>
    </row>
  </sheetData>
  <sortState ref="A10:X51">
    <sortCondition descending="1" ref="P10:P51"/>
  </sortState>
  <mergeCells count="6">
    <mergeCell ref="S7:W7"/>
    <mergeCell ref="D2:L2"/>
    <mergeCell ref="D3:L3"/>
    <mergeCell ref="D4:K4"/>
    <mergeCell ref="D6:G6"/>
    <mergeCell ref="I6:K6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X80"/>
  <sheetViews>
    <sheetView zoomScale="110" zoomScaleNormal="110" workbookViewId="0">
      <pane ySplit="9" topLeftCell="A10" activePane="bottomLeft" state="frozen"/>
      <selection pane="bottomLeft" activeCell="A5" sqref="A5"/>
    </sheetView>
  </sheetViews>
  <sheetFormatPr baseColWidth="10" defaultColWidth="11.42578125" defaultRowHeight="12" x14ac:dyDescent="0.2"/>
  <cols>
    <col min="1" max="1" width="9.7109375" style="348" bestFit="1" customWidth="1"/>
    <col min="2" max="2" width="20" style="348" bestFit="1" customWidth="1"/>
    <col min="3" max="3" width="16.7109375" style="348" bestFit="1" customWidth="1"/>
    <col min="4" max="4" width="7.7109375" style="348" bestFit="1" customWidth="1"/>
    <col min="5" max="5" width="5.7109375" style="375" customWidth="1"/>
    <col min="6" max="6" width="3.7109375" style="348" customWidth="1"/>
    <col min="7" max="7" width="5.7109375" style="375" customWidth="1"/>
    <col min="8" max="8" width="3.7109375" style="348" customWidth="1"/>
    <col min="9" max="9" width="5.7109375" style="376" hidden="1" customWidth="1"/>
    <col min="10" max="10" width="3.7109375" style="348" hidden="1" customWidth="1"/>
    <col min="11" max="11" width="5.7109375" style="376" customWidth="1"/>
    <col min="12" max="12" width="3.7109375" style="348" customWidth="1"/>
    <col min="13" max="13" width="5.7109375" style="376" customWidth="1"/>
    <col min="14" max="14" width="3.7109375" style="348" customWidth="1"/>
    <col min="15" max="15" width="5.42578125" style="348" bestFit="1" customWidth="1"/>
    <col min="16" max="16" width="5.7109375" style="377" customWidth="1"/>
    <col min="17" max="17" width="4.42578125" style="348" customWidth="1"/>
    <col min="18" max="18" width="4.42578125" style="372" customWidth="1"/>
    <col min="19" max="23" width="9.140625" style="372" bestFit="1" customWidth="1"/>
    <col min="24" max="24" width="30.140625" style="372" bestFit="1" customWidth="1"/>
    <col min="25" max="16384" width="11.42578125" style="372"/>
  </cols>
  <sheetData>
    <row r="1" spans="1:24" s="349" customFormat="1" ht="15" customHeight="1" x14ac:dyDescent="0.2">
      <c r="A1" s="389"/>
      <c r="B1" s="343"/>
      <c r="C1" s="343"/>
      <c r="D1" s="343"/>
      <c r="E1" s="342"/>
      <c r="F1" s="343"/>
      <c r="G1" s="342"/>
      <c r="H1" s="343"/>
      <c r="I1" s="344"/>
      <c r="J1" s="343"/>
      <c r="K1" s="345"/>
      <c r="L1" s="343"/>
      <c r="M1" s="344"/>
      <c r="N1" s="346"/>
      <c r="O1" s="343"/>
      <c r="P1" s="347"/>
      <c r="Q1" s="348"/>
    </row>
    <row r="2" spans="1:24" s="26" customFormat="1" ht="20.100000000000001" customHeight="1" x14ac:dyDescent="0.25">
      <c r="A2" s="232"/>
      <c r="B2" s="30"/>
      <c r="C2" s="393"/>
      <c r="D2" s="476" t="s">
        <v>98</v>
      </c>
      <c r="E2" s="476"/>
      <c r="F2" s="476"/>
      <c r="G2" s="476"/>
      <c r="H2" s="476"/>
      <c r="I2" s="476"/>
      <c r="J2" s="476"/>
      <c r="K2" s="476"/>
      <c r="L2" s="476"/>
      <c r="M2" s="29"/>
      <c r="N2" s="32"/>
      <c r="O2" s="30"/>
      <c r="P2" s="33"/>
      <c r="Q2" s="350"/>
    </row>
    <row r="3" spans="1:24" s="26" customFormat="1" ht="20.100000000000001" customHeight="1" x14ac:dyDescent="0.25">
      <c r="A3" s="232"/>
      <c r="B3" s="30"/>
      <c r="C3" s="30"/>
      <c r="D3" s="476" t="s">
        <v>85</v>
      </c>
      <c r="E3" s="476"/>
      <c r="F3" s="476"/>
      <c r="G3" s="476"/>
      <c r="H3" s="476"/>
      <c r="I3" s="476"/>
      <c r="J3" s="476"/>
      <c r="K3" s="476"/>
      <c r="L3" s="476"/>
      <c r="M3" s="29"/>
      <c r="N3" s="32"/>
      <c r="O3" s="30"/>
      <c r="P3" s="33"/>
      <c r="Q3" s="350"/>
    </row>
    <row r="4" spans="1:24" s="26" customFormat="1" ht="20.100000000000001" customHeight="1" x14ac:dyDescent="0.25">
      <c r="A4" s="232"/>
      <c r="B4" s="30"/>
      <c r="C4" s="30"/>
      <c r="D4" s="476" t="s">
        <v>301</v>
      </c>
      <c r="E4" s="476"/>
      <c r="F4" s="476"/>
      <c r="G4" s="476"/>
      <c r="H4" s="476"/>
      <c r="I4" s="476"/>
      <c r="J4" s="476"/>
      <c r="K4" s="476"/>
      <c r="L4" s="223"/>
      <c r="M4" s="29"/>
      <c r="N4" s="32"/>
      <c r="O4" s="30"/>
      <c r="P4" s="33"/>
      <c r="Q4" s="350"/>
    </row>
    <row r="5" spans="1:24" s="26" customFormat="1" ht="20.100000000000001" customHeight="1" x14ac:dyDescent="0.25">
      <c r="A5" s="232"/>
      <c r="B5" s="30"/>
      <c r="C5" s="30"/>
      <c r="D5" s="30"/>
      <c r="E5" s="34"/>
      <c r="F5" s="30"/>
      <c r="G5" s="34"/>
      <c r="H5" s="30"/>
      <c r="I5" s="29"/>
      <c r="J5" s="30"/>
      <c r="K5" s="31"/>
      <c r="L5" s="30"/>
      <c r="M5" s="29"/>
      <c r="N5" s="32"/>
      <c r="O5" s="30"/>
      <c r="P5" s="33"/>
      <c r="Q5" s="350"/>
    </row>
    <row r="6" spans="1:24" s="26" customFormat="1" ht="15" customHeight="1" x14ac:dyDescent="0.25">
      <c r="A6" s="232"/>
      <c r="B6" s="30"/>
      <c r="C6" s="30"/>
      <c r="D6" s="477" t="s">
        <v>58</v>
      </c>
      <c r="E6" s="477"/>
      <c r="F6" s="477"/>
      <c r="G6" s="477"/>
      <c r="H6" s="30"/>
      <c r="I6" s="481"/>
      <c r="J6" s="481"/>
      <c r="K6" s="481"/>
      <c r="L6" s="30"/>
      <c r="M6" s="29"/>
      <c r="N6" s="32"/>
      <c r="O6" s="30"/>
      <c r="P6" s="33"/>
      <c r="Q6" s="350"/>
    </row>
    <row r="7" spans="1:24" s="349" customFormat="1" ht="15" customHeight="1" x14ac:dyDescent="0.2">
      <c r="A7" s="390"/>
      <c r="B7" s="352"/>
      <c r="C7" s="352"/>
      <c r="D7" s="352"/>
      <c r="E7" s="351"/>
      <c r="F7" s="352"/>
      <c r="G7" s="351"/>
      <c r="H7" s="352"/>
      <c r="I7" s="353"/>
      <c r="J7" s="352"/>
      <c r="K7" s="354"/>
      <c r="L7" s="352"/>
      <c r="M7" s="353"/>
      <c r="N7" s="355"/>
      <c r="O7" s="352"/>
      <c r="P7" s="356"/>
      <c r="Q7" s="348"/>
      <c r="S7" s="478" t="s">
        <v>89</v>
      </c>
      <c r="T7" s="479"/>
      <c r="U7" s="479"/>
      <c r="V7" s="479"/>
      <c r="W7" s="480"/>
    </row>
    <row r="8" spans="1:24" s="349" customFormat="1" ht="6.75" customHeight="1" x14ac:dyDescent="0.2">
      <c r="A8" s="391"/>
      <c r="B8" s="358"/>
      <c r="C8" s="358"/>
      <c r="D8" s="358"/>
      <c r="E8" s="357"/>
      <c r="F8" s="358"/>
      <c r="G8" s="357"/>
      <c r="H8" s="358"/>
      <c r="I8" s="359"/>
      <c r="J8" s="358"/>
      <c r="K8" s="360"/>
      <c r="L8" s="358"/>
      <c r="M8" s="359"/>
      <c r="N8" s="361"/>
      <c r="O8" s="358"/>
      <c r="P8" s="362"/>
      <c r="Q8" s="348"/>
    </row>
    <row r="9" spans="1:24" ht="15.75" customHeight="1" x14ac:dyDescent="0.2">
      <c r="A9" s="363" t="s">
        <v>13</v>
      </c>
      <c r="B9" s="394" t="s">
        <v>60</v>
      </c>
      <c r="C9" s="363" t="s">
        <v>11</v>
      </c>
      <c r="D9" s="363" t="s">
        <v>12</v>
      </c>
      <c r="E9" s="364" t="s">
        <v>14</v>
      </c>
      <c r="F9" s="365" t="s">
        <v>15</v>
      </c>
      <c r="G9" s="364" t="s">
        <v>16</v>
      </c>
      <c r="H9" s="365" t="s">
        <v>15</v>
      </c>
      <c r="I9" s="366" t="s">
        <v>17</v>
      </c>
      <c r="J9" s="367" t="s">
        <v>15</v>
      </c>
      <c r="K9" s="366" t="s">
        <v>18</v>
      </c>
      <c r="L9" s="367" t="s">
        <v>15</v>
      </c>
      <c r="M9" s="368" t="s">
        <v>19</v>
      </c>
      <c r="N9" s="369" t="s">
        <v>15</v>
      </c>
      <c r="O9" s="370" t="s">
        <v>57</v>
      </c>
      <c r="P9" s="371" t="s">
        <v>20</v>
      </c>
      <c r="Q9" s="363" t="s">
        <v>21</v>
      </c>
      <c r="S9" s="400" t="s">
        <v>14</v>
      </c>
      <c r="T9" s="400" t="s">
        <v>16</v>
      </c>
      <c r="U9" s="401" t="s">
        <v>18</v>
      </c>
      <c r="V9" s="402" t="s">
        <v>19</v>
      </c>
      <c r="W9" s="373" t="s">
        <v>20</v>
      </c>
      <c r="X9" s="403" t="s">
        <v>90</v>
      </c>
    </row>
    <row r="10" spans="1:24" ht="15.75" customHeight="1" x14ac:dyDescent="0.2">
      <c r="A10" s="425" t="s">
        <v>349</v>
      </c>
      <c r="B10" s="426" t="s">
        <v>350</v>
      </c>
      <c r="C10" s="425" t="s">
        <v>332</v>
      </c>
      <c r="D10" s="423" t="s">
        <v>87</v>
      </c>
      <c r="E10" s="436" t="s">
        <v>82</v>
      </c>
      <c r="F10" s="46">
        <v>0</v>
      </c>
      <c r="G10" s="436">
        <v>6.1</v>
      </c>
      <c r="H10" s="46">
        <f>VLOOKUP(G10*(-1),HAIESPOF,2)</f>
        <v>25</v>
      </c>
      <c r="I10" s="328"/>
      <c r="J10" s="227">
        <v>0</v>
      </c>
      <c r="K10" s="395">
        <v>10.7</v>
      </c>
      <c r="L10" s="227">
        <f t="shared" ref="L10:L42" si="0">VLOOKUP(K10,PENTPOF,2)</f>
        <v>30</v>
      </c>
      <c r="M10" s="437">
        <v>7.1</v>
      </c>
      <c r="N10" s="230">
        <f t="shared" ref="N10:N42" si="1">VLOOKUP(M10,MBPOF,2)</f>
        <v>20</v>
      </c>
      <c r="O10" s="322">
        <v>1</v>
      </c>
      <c r="P10" s="373">
        <f t="shared" ref="P10:P42" si="2">F10+H10+J10+L10+N10</f>
        <v>75</v>
      </c>
      <c r="Q10" s="374" t="s">
        <v>51</v>
      </c>
      <c r="S10" s="372" t="e">
        <f t="shared" ref="S10:S42" si="3">RANK(E10,$E$10:$E$42,2)</f>
        <v>#VALUE!</v>
      </c>
      <c r="T10" s="372">
        <f t="shared" ref="T10:T42" si="4">RANK(G10,$G$10:$G$42,2)</f>
        <v>1</v>
      </c>
      <c r="U10" s="372">
        <f t="shared" ref="U10:U42" si="5">RANK(K10,$K$10:$K$42,0)</f>
        <v>1</v>
      </c>
      <c r="V10" s="372">
        <f t="shared" ref="V10:V42" si="6">RANK(M10,$M$10:$M$42,0)</f>
        <v>1</v>
      </c>
      <c r="W10" s="372">
        <f t="shared" ref="W10:W42" si="7">RANK(X10,$X$10:$X$42,0)</f>
        <v>1</v>
      </c>
      <c r="X10" s="372">
        <v>75</v>
      </c>
    </row>
    <row r="11" spans="1:24" ht="15.75" customHeight="1" x14ac:dyDescent="0.2">
      <c r="A11" s="425" t="s">
        <v>346</v>
      </c>
      <c r="B11" s="426" t="s">
        <v>347</v>
      </c>
      <c r="C11" s="425" t="s">
        <v>348</v>
      </c>
      <c r="D11" s="423" t="s">
        <v>87</v>
      </c>
      <c r="E11" s="436" t="s">
        <v>82</v>
      </c>
      <c r="F11" s="46">
        <v>0</v>
      </c>
      <c r="G11" s="436">
        <v>6.5</v>
      </c>
      <c r="H11" s="46">
        <f>VLOOKUP(G11*(-1),HAIESPOF,2)</f>
        <v>21</v>
      </c>
      <c r="I11" s="328"/>
      <c r="J11" s="227">
        <v>0</v>
      </c>
      <c r="K11" s="395">
        <v>9.65</v>
      </c>
      <c r="L11" s="227">
        <f t="shared" si="0"/>
        <v>24</v>
      </c>
      <c r="M11" s="437">
        <v>7</v>
      </c>
      <c r="N11" s="230">
        <f t="shared" si="1"/>
        <v>20</v>
      </c>
      <c r="O11" s="322">
        <v>2</v>
      </c>
      <c r="P11" s="373">
        <f t="shared" si="2"/>
        <v>65</v>
      </c>
      <c r="Q11" s="374" t="s">
        <v>51</v>
      </c>
      <c r="S11" s="372" t="e">
        <f t="shared" si="3"/>
        <v>#VALUE!</v>
      </c>
      <c r="T11" s="372">
        <f t="shared" si="4"/>
        <v>5</v>
      </c>
      <c r="U11" s="372">
        <f t="shared" si="5"/>
        <v>4</v>
      </c>
      <c r="V11" s="372">
        <f t="shared" si="6"/>
        <v>2</v>
      </c>
      <c r="W11" s="372">
        <f t="shared" si="7"/>
        <v>2</v>
      </c>
      <c r="X11" s="372">
        <v>65</v>
      </c>
    </row>
    <row r="12" spans="1:24" ht="15.75" customHeight="1" x14ac:dyDescent="0.2">
      <c r="A12" s="425" t="s">
        <v>383</v>
      </c>
      <c r="B12" s="426" t="s">
        <v>384</v>
      </c>
      <c r="C12" s="425" t="s">
        <v>385</v>
      </c>
      <c r="D12" s="423" t="s">
        <v>87</v>
      </c>
      <c r="E12" s="436">
        <v>5.2</v>
      </c>
      <c r="F12" s="46">
        <f>VLOOKUP(E12*(-1),VITPOF,2)</f>
        <v>20</v>
      </c>
      <c r="G12" s="436" t="s">
        <v>82</v>
      </c>
      <c r="H12" s="46">
        <v>0</v>
      </c>
      <c r="I12" s="328"/>
      <c r="J12" s="227">
        <v>0</v>
      </c>
      <c r="K12" s="395">
        <v>9.9</v>
      </c>
      <c r="L12" s="227">
        <f t="shared" si="0"/>
        <v>26</v>
      </c>
      <c r="M12" s="437">
        <v>6.6</v>
      </c>
      <c r="N12" s="230">
        <f t="shared" si="1"/>
        <v>18</v>
      </c>
      <c r="O12" s="322">
        <v>3</v>
      </c>
      <c r="P12" s="373">
        <f t="shared" si="2"/>
        <v>64</v>
      </c>
      <c r="Q12" s="374" t="s">
        <v>51</v>
      </c>
      <c r="S12" s="372">
        <f t="shared" si="3"/>
        <v>2</v>
      </c>
      <c r="T12" s="372" t="e">
        <f t="shared" si="4"/>
        <v>#VALUE!</v>
      </c>
      <c r="U12" s="372">
        <f t="shared" si="5"/>
        <v>3</v>
      </c>
      <c r="V12" s="372">
        <f t="shared" si="6"/>
        <v>4</v>
      </c>
      <c r="W12" s="372">
        <f t="shared" si="7"/>
        <v>3</v>
      </c>
      <c r="X12" s="372">
        <v>64</v>
      </c>
    </row>
    <row r="13" spans="1:24" ht="15.75" customHeight="1" x14ac:dyDescent="0.2">
      <c r="A13" s="425" t="s">
        <v>362</v>
      </c>
      <c r="B13" s="426" t="s">
        <v>363</v>
      </c>
      <c r="C13" s="425" t="s">
        <v>364</v>
      </c>
      <c r="D13" s="423" t="s">
        <v>87</v>
      </c>
      <c r="E13" s="436" t="s">
        <v>82</v>
      </c>
      <c r="F13" s="46">
        <v>0</v>
      </c>
      <c r="G13" s="436">
        <v>6.6</v>
      </c>
      <c r="H13" s="46">
        <f t="shared" ref="H13:H18" si="8">VLOOKUP(G13*(-1),HAIESPOF,2)</f>
        <v>20</v>
      </c>
      <c r="I13" s="328"/>
      <c r="J13" s="227">
        <v>0</v>
      </c>
      <c r="K13" s="395">
        <v>9.9700000000000006</v>
      </c>
      <c r="L13" s="227">
        <f t="shared" si="0"/>
        <v>26</v>
      </c>
      <c r="M13" s="437">
        <v>6.31</v>
      </c>
      <c r="N13" s="230">
        <f t="shared" si="1"/>
        <v>17</v>
      </c>
      <c r="O13" s="322">
        <v>4</v>
      </c>
      <c r="P13" s="373">
        <f t="shared" si="2"/>
        <v>63</v>
      </c>
      <c r="Q13" s="374" t="s">
        <v>51</v>
      </c>
      <c r="S13" s="372" t="e">
        <f t="shared" si="3"/>
        <v>#VALUE!</v>
      </c>
      <c r="T13" s="372">
        <f t="shared" si="4"/>
        <v>6</v>
      </c>
      <c r="U13" s="372">
        <f t="shared" si="5"/>
        <v>2</v>
      </c>
      <c r="V13" s="372">
        <f t="shared" si="6"/>
        <v>6</v>
      </c>
      <c r="W13" s="372">
        <f t="shared" si="7"/>
        <v>4</v>
      </c>
      <c r="X13" s="372">
        <v>63</v>
      </c>
    </row>
    <row r="14" spans="1:24" ht="15.75" customHeight="1" x14ac:dyDescent="0.2">
      <c r="A14" s="425" t="s">
        <v>373</v>
      </c>
      <c r="B14" s="431" t="s">
        <v>374</v>
      </c>
      <c r="C14" s="429" t="s">
        <v>375</v>
      </c>
      <c r="D14" s="423" t="s">
        <v>87</v>
      </c>
      <c r="E14" s="436" t="s">
        <v>82</v>
      </c>
      <c r="F14" s="46">
        <v>0</v>
      </c>
      <c r="G14" s="436">
        <v>6.3</v>
      </c>
      <c r="H14" s="46">
        <f t="shared" si="8"/>
        <v>23</v>
      </c>
      <c r="I14" s="328"/>
      <c r="J14" s="227">
        <v>0</v>
      </c>
      <c r="K14" s="395">
        <v>9.4</v>
      </c>
      <c r="L14" s="227">
        <f t="shared" si="0"/>
        <v>23</v>
      </c>
      <c r="M14" s="437">
        <v>5.8</v>
      </c>
      <c r="N14" s="230">
        <f t="shared" si="1"/>
        <v>15</v>
      </c>
      <c r="O14" s="322">
        <v>5</v>
      </c>
      <c r="P14" s="373">
        <f t="shared" si="2"/>
        <v>61</v>
      </c>
      <c r="Q14" s="374" t="s">
        <v>51</v>
      </c>
      <c r="S14" s="372" t="e">
        <f t="shared" si="3"/>
        <v>#VALUE!</v>
      </c>
      <c r="T14" s="372">
        <f t="shared" si="4"/>
        <v>2</v>
      </c>
      <c r="U14" s="372">
        <f t="shared" si="5"/>
        <v>7</v>
      </c>
      <c r="V14" s="372">
        <f t="shared" si="6"/>
        <v>12</v>
      </c>
      <c r="W14" s="372">
        <f t="shared" si="7"/>
        <v>5</v>
      </c>
      <c r="X14" s="372">
        <v>61</v>
      </c>
    </row>
    <row r="15" spans="1:24" ht="15.75" customHeight="1" x14ac:dyDescent="0.2">
      <c r="A15" s="425">
        <v>2511556</v>
      </c>
      <c r="B15" s="426" t="s">
        <v>331</v>
      </c>
      <c r="C15" s="425" t="s">
        <v>332</v>
      </c>
      <c r="D15" s="423" t="s">
        <v>93</v>
      </c>
      <c r="E15" s="436" t="s">
        <v>82</v>
      </c>
      <c r="F15" s="46">
        <v>0</v>
      </c>
      <c r="G15" s="436">
        <v>6.4</v>
      </c>
      <c r="H15" s="46">
        <f t="shared" si="8"/>
        <v>22</v>
      </c>
      <c r="I15" s="328"/>
      <c r="J15" s="227">
        <v>0</v>
      </c>
      <c r="K15" s="395">
        <v>9.2100000000000009</v>
      </c>
      <c r="L15" s="227">
        <f t="shared" si="0"/>
        <v>22</v>
      </c>
      <c r="M15" s="437">
        <v>6.07</v>
      </c>
      <c r="N15" s="230">
        <f t="shared" si="1"/>
        <v>16</v>
      </c>
      <c r="O15" s="322">
        <v>6</v>
      </c>
      <c r="P15" s="373">
        <f t="shared" si="2"/>
        <v>60</v>
      </c>
      <c r="Q15" s="374" t="s">
        <v>51</v>
      </c>
      <c r="S15" s="372" t="e">
        <f t="shared" si="3"/>
        <v>#VALUE!</v>
      </c>
      <c r="T15" s="372">
        <f t="shared" si="4"/>
        <v>3</v>
      </c>
      <c r="U15" s="372">
        <f t="shared" si="5"/>
        <v>9</v>
      </c>
      <c r="V15" s="372">
        <f t="shared" si="6"/>
        <v>9</v>
      </c>
      <c r="W15" s="372">
        <f t="shared" si="7"/>
        <v>6</v>
      </c>
      <c r="X15" s="372">
        <v>60</v>
      </c>
    </row>
    <row r="16" spans="1:24" ht="15.75" customHeight="1" x14ac:dyDescent="0.2">
      <c r="A16" s="425" t="s">
        <v>357</v>
      </c>
      <c r="B16" s="426" t="s">
        <v>358</v>
      </c>
      <c r="C16" s="425" t="s">
        <v>359</v>
      </c>
      <c r="D16" s="423" t="s">
        <v>87</v>
      </c>
      <c r="E16" s="436" t="s">
        <v>82</v>
      </c>
      <c r="F16" s="46">
        <v>0</v>
      </c>
      <c r="G16" s="436">
        <v>6.4</v>
      </c>
      <c r="H16" s="46">
        <f t="shared" si="8"/>
        <v>22</v>
      </c>
      <c r="I16" s="328"/>
      <c r="J16" s="227">
        <v>0</v>
      </c>
      <c r="K16" s="395">
        <v>9.4</v>
      </c>
      <c r="L16" s="227">
        <f t="shared" si="0"/>
        <v>23</v>
      </c>
      <c r="M16" s="437">
        <v>5.99</v>
      </c>
      <c r="N16" s="230">
        <f t="shared" si="1"/>
        <v>15</v>
      </c>
      <c r="O16" s="322">
        <v>6</v>
      </c>
      <c r="P16" s="373">
        <f t="shared" si="2"/>
        <v>60</v>
      </c>
      <c r="Q16" s="374" t="s">
        <v>51</v>
      </c>
      <c r="S16" s="372" t="e">
        <f t="shared" si="3"/>
        <v>#VALUE!</v>
      </c>
      <c r="T16" s="372">
        <f t="shared" si="4"/>
        <v>3</v>
      </c>
      <c r="U16" s="372">
        <f t="shared" si="5"/>
        <v>7</v>
      </c>
      <c r="V16" s="372">
        <f t="shared" si="6"/>
        <v>10</v>
      </c>
      <c r="W16" s="372">
        <f t="shared" si="7"/>
        <v>6</v>
      </c>
      <c r="X16" s="372">
        <v>60</v>
      </c>
    </row>
    <row r="17" spans="1:24" ht="15.75" customHeight="1" x14ac:dyDescent="0.2">
      <c r="A17" s="425" t="s">
        <v>365</v>
      </c>
      <c r="B17" s="426" t="s">
        <v>219</v>
      </c>
      <c r="C17" s="425" t="s">
        <v>366</v>
      </c>
      <c r="D17" s="423" t="s">
        <v>87</v>
      </c>
      <c r="E17" s="436" t="s">
        <v>82</v>
      </c>
      <c r="F17" s="46">
        <v>0</v>
      </c>
      <c r="G17" s="436">
        <v>6.7</v>
      </c>
      <c r="H17" s="46">
        <f t="shared" si="8"/>
        <v>20</v>
      </c>
      <c r="I17" s="328"/>
      <c r="J17" s="227">
        <v>0</v>
      </c>
      <c r="K17" s="395">
        <v>9.42</v>
      </c>
      <c r="L17" s="227">
        <f t="shared" si="0"/>
        <v>23</v>
      </c>
      <c r="M17" s="437">
        <v>6.1</v>
      </c>
      <c r="N17" s="230">
        <f t="shared" si="1"/>
        <v>16</v>
      </c>
      <c r="O17" s="322">
        <v>8</v>
      </c>
      <c r="P17" s="373">
        <f t="shared" si="2"/>
        <v>59</v>
      </c>
      <c r="Q17" s="374" t="s">
        <v>51</v>
      </c>
      <c r="S17" s="372" t="e">
        <f t="shared" si="3"/>
        <v>#VALUE!</v>
      </c>
      <c r="T17" s="372">
        <f t="shared" si="4"/>
        <v>8</v>
      </c>
      <c r="U17" s="372">
        <f t="shared" si="5"/>
        <v>6</v>
      </c>
      <c r="V17" s="372">
        <f t="shared" si="6"/>
        <v>8</v>
      </c>
      <c r="W17" s="372">
        <f t="shared" si="7"/>
        <v>8</v>
      </c>
      <c r="X17" s="372">
        <v>59</v>
      </c>
    </row>
    <row r="18" spans="1:24" ht="15.75" customHeight="1" x14ac:dyDescent="0.2">
      <c r="A18" s="425" t="s">
        <v>354</v>
      </c>
      <c r="B18" s="426" t="s">
        <v>355</v>
      </c>
      <c r="C18" s="425" t="s">
        <v>356</v>
      </c>
      <c r="D18" s="423" t="s">
        <v>87</v>
      </c>
      <c r="E18" s="436" t="s">
        <v>82</v>
      </c>
      <c r="F18" s="46">
        <v>0</v>
      </c>
      <c r="G18" s="436">
        <v>6.8</v>
      </c>
      <c r="H18" s="46">
        <f t="shared" si="8"/>
        <v>19</v>
      </c>
      <c r="I18" s="328"/>
      <c r="J18" s="227">
        <v>0</v>
      </c>
      <c r="K18" s="395">
        <v>8.8000000000000007</v>
      </c>
      <c r="L18" s="227">
        <f t="shared" si="0"/>
        <v>20</v>
      </c>
      <c r="M18" s="437">
        <v>6.93</v>
      </c>
      <c r="N18" s="230">
        <f t="shared" si="1"/>
        <v>19</v>
      </c>
      <c r="O18" s="322">
        <v>9</v>
      </c>
      <c r="P18" s="373">
        <f t="shared" si="2"/>
        <v>58</v>
      </c>
      <c r="Q18" s="374" t="s">
        <v>51</v>
      </c>
      <c r="S18" s="372" t="e">
        <f t="shared" si="3"/>
        <v>#VALUE!</v>
      </c>
      <c r="T18" s="372">
        <f t="shared" si="4"/>
        <v>9</v>
      </c>
      <c r="U18" s="372">
        <f t="shared" si="5"/>
        <v>13</v>
      </c>
      <c r="V18" s="372">
        <f t="shared" si="6"/>
        <v>3</v>
      </c>
      <c r="W18" s="372">
        <f t="shared" si="7"/>
        <v>9</v>
      </c>
      <c r="X18" s="372">
        <v>58</v>
      </c>
    </row>
    <row r="19" spans="1:24" ht="15.75" customHeight="1" x14ac:dyDescent="0.2">
      <c r="A19" s="425" t="s">
        <v>337</v>
      </c>
      <c r="B19" s="426" t="s">
        <v>338</v>
      </c>
      <c r="C19" s="425" t="s">
        <v>339</v>
      </c>
      <c r="D19" s="423" t="s">
        <v>87</v>
      </c>
      <c r="E19" s="436">
        <v>5.2</v>
      </c>
      <c r="F19" s="46">
        <f>VLOOKUP(E19*(-1),VITPOF,2)</f>
        <v>20</v>
      </c>
      <c r="G19" s="436" t="s">
        <v>82</v>
      </c>
      <c r="H19" s="46">
        <v>0</v>
      </c>
      <c r="I19" s="328"/>
      <c r="J19" s="227">
        <v>0</v>
      </c>
      <c r="K19" s="395">
        <v>9.15</v>
      </c>
      <c r="L19" s="227">
        <f t="shared" si="0"/>
        <v>22</v>
      </c>
      <c r="M19" s="437">
        <v>5.84</v>
      </c>
      <c r="N19" s="230">
        <f t="shared" si="1"/>
        <v>15</v>
      </c>
      <c r="O19" s="322">
        <v>10</v>
      </c>
      <c r="P19" s="373">
        <f t="shared" si="2"/>
        <v>57</v>
      </c>
      <c r="Q19" s="374" t="s">
        <v>51</v>
      </c>
      <c r="S19" s="372">
        <f t="shared" si="3"/>
        <v>2</v>
      </c>
      <c r="T19" s="372" t="e">
        <f t="shared" si="4"/>
        <v>#VALUE!</v>
      </c>
      <c r="U19" s="372">
        <f t="shared" si="5"/>
        <v>11</v>
      </c>
      <c r="V19" s="372">
        <f t="shared" si="6"/>
        <v>11</v>
      </c>
      <c r="W19" s="372">
        <f t="shared" si="7"/>
        <v>10</v>
      </c>
      <c r="X19" s="372">
        <v>57</v>
      </c>
    </row>
    <row r="20" spans="1:24" ht="15.75" customHeight="1" x14ac:dyDescent="0.2">
      <c r="A20" s="425" t="s">
        <v>335</v>
      </c>
      <c r="B20" s="426" t="s">
        <v>336</v>
      </c>
      <c r="C20" s="425" t="s">
        <v>332</v>
      </c>
      <c r="D20" s="423" t="s">
        <v>87</v>
      </c>
      <c r="E20" s="436" t="s">
        <v>82</v>
      </c>
      <c r="F20" s="46">
        <v>0</v>
      </c>
      <c r="G20" s="436">
        <v>6.6</v>
      </c>
      <c r="H20" s="46">
        <f>VLOOKUP(G20*(-1),HAIESPOF,2)</f>
        <v>20</v>
      </c>
      <c r="I20" s="328"/>
      <c r="J20" s="227">
        <v>0</v>
      </c>
      <c r="K20" s="395">
        <v>9.6</v>
      </c>
      <c r="L20" s="227">
        <f t="shared" si="0"/>
        <v>24</v>
      </c>
      <c r="M20" s="437">
        <v>5.29</v>
      </c>
      <c r="N20" s="230">
        <f t="shared" si="1"/>
        <v>13</v>
      </c>
      <c r="O20" s="322">
        <v>10</v>
      </c>
      <c r="P20" s="373">
        <f t="shared" si="2"/>
        <v>57</v>
      </c>
      <c r="Q20" s="374" t="s">
        <v>51</v>
      </c>
      <c r="S20" s="372" t="e">
        <f t="shared" si="3"/>
        <v>#VALUE!</v>
      </c>
      <c r="T20" s="372">
        <f t="shared" si="4"/>
        <v>6</v>
      </c>
      <c r="U20" s="372">
        <f t="shared" si="5"/>
        <v>5</v>
      </c>
      <c r="V20" s="372">
        <f t="shared" si="6"/>
        <v>19</v>
      </c>
      <c r="W20" s="372">
        <f t="shared" si="7"/>
        <v>10</v>
      </c>
      <c r="X20" s="372">
        <v>57</v>
      </c>
    </row>
    <row r="21" spans="1:24" ht="15.75" customHeight="1" x14ac:dyDescent="0.2">
      <c r="A21" s="425" t="s">
        <v>325</v>
      </c>
      <c r="B21" s="426" t="s">
        <v>326</v>
      </c>
      <c r="C21" s="425" t="s">
        <v>327</v>
      </c>
      <c r="D21" s="423" t="s">
        <v>92</v>
      </c>
      <c r="E21" s="436" t="s">
        <v>82</v>
      </c>
      <c r="F21" s="46">
        <v>0</v>
      </c>
      <c r="G21" s="436">
        <v>7.2</v>
      </c>
      <c r="H21" s="46">
        <f>VLOOKUP(G21*(-1),HAIESPOF,2)</f>
        <v>15</v>
      </c>
      <c r="I21" s="328"/>
      <c r="J21" s="227">
        <v>0</v>
      </c>
      <c r="K21" s="395">
        <v>9.0299999999999994</v>
      </c>
      <c r="L21" s="227">
        <f t="shared" si="0"/>
        <v>21</v>
      </c>
      <c r="M21" s="437">
        <v>6.6</v>
      </c>
      <c r="N21" s="230">
        <f t="shared" si="1"/>
        <v>18</v>
      </c>
      <c r="O21" s="322">
        <v>12</v>
      </c>
      <c r="P21" s="373">
        <f t="shared" si="2"/>
        <v>54</v>
      </c>
      <c r="Q21" s="374" t="s">
        <v>51</v>
      </c>
      <c r="S21" s="372" t="e">
        <f t="shared" si="3"/>
        <v>#VALUE!</v>
      </c>
      <c r="T21" s="372">
        <f t="shared" si="4"/>
        <v>12</v>
      </c>
      <c r="U21" s="372">
        <f t="shared" si="5"/>
        <v>12</v>
      </c>
      <c r="V21" s="372">
        <f t="shared" si="6"/>
        <v>4</v>
      </c>
      <c r="W21" s="372">
        <f t="shared" si="7"/>
        <v>12</v>
      </c>
      <c r="X21" s="372">
        <v>54</v>
      </c>
    </row>
    <row r="22" spans="1:24" ht="15.75" customHeight="1" x14ac:dyDescent="0.2">
      <c r="A22" s="425" t="s">
        <v>367</v>
      </c>
      <c r="B22" s="426" t="s">
        <v>368</v>
      </c>
      <c r="C22" s="425" t="s">
        <v>369</v>
      </c>
      <c r="D22" s="423" t="s">
        <v>87</v>
      </c>
      <c r="E22" s="436">
        <v>5.0999999999999996</v>
      </c>
      <c r="F22" s="46">
        <f>VLOOKUP(E22*(-1),VITPOF,2)</f>
        <v>22</v>
      </c>
      <c r="G22" s="436" t="s">
        <v>82</v>
      </c>
      <c r="H22" s="46">
        <v>0</v>
      </c>
      <c r="I22" s="328"/>
      <c r="J22" s="227">
        <v>0</v>
      </c>
      <c r="K22" s="395">
        <v>8.6999999999999993</v>
      </c>
      <c r="L22" s="227">
        <f t="shared" si="0"/>
        <v>20</v>
      </c>
      <c r="M22" s="437">
        <v>5.14</v>
      </c>
      <c r="N22" s="230">
        <f t="shared" si="1"/>
        <v>12</v>
      </c>
      <c r="O22" s="322">
        <v>12</v>
      </c>
      <c r="P22" s="373">
        <f t="shared" si="2"/>
        <v>54</v>
      </c>
      <c r="Q22" s="374" t="s">
        <v>51</v>
      </c>
      <c r="S22" s="372">
        <f t="shared" si="3"/>
        <v>1</v>
      </c>
      <c r="T22" s="372" t="e">
        <f t="shared" si="4"/>
        <v>#VALUE!</v>
      </c>
      <c r="U22" s="372">
        <f t="shared" si="5"/>
        <v>14</v>
      </c>
      <c r="V22" s="372">
        <f t="shared" si="6"/>
        <v>21</v>
      </c>
      <c r="W22" s="372">
        <f t="shared" si="7"/>
        <v>12</v>
      </c>
      <c r="X22" s="372">
        <v>54</v>
      </c>
    </row>
    <row r="23" spans="1:24" ht="15.75" customHeight="1" x14ac:dyDescent="0.2">
      <c r="A23" s="425" t="s">
        <v>386</v>
      </c>
      <c r="B23" s="426" t="s">
        <v>387</v>
      </c>
      <c r="C23" s="425" t="s">
        <v>388</v>
      </c>
      <c r="D23" s="423" t="s">
        <v>87</v>
      </c>
      <c r="E23" s="436" t="s">
        <v>82</v>
      </c>
      <c r="F23" s="46">
        <v>0</v>
      </c>
      <c r="G23" s="436">
        <v>7.2</v>
      </c>
      <c r="H23" s="46">
        <f>VLOOKUP(G23*(-1),HAIESPOF,2)</f>
        <v>15</v>
      </c>
      <c r="I23" s="328"/>
      <c r="J23" s="227">
        <v>0</v>
      </c>
      <c r="K23" s="395">
        <v>8.57</v>
      </c>
      <c r="L23" s="227">
        <f t="shared" si="0"/>
        <v>19</v>
      </c>
      <c r="M23" s="437">
        <v>6.2</v>
      </c>
      <c r="N23" s="230">
        <f t="shared" si="1"/>
        <v>16</v>
      </c>
      <c r="O23" s="322">
        <v>14</v>
      </c>
      <c r="P23" s="373">
        <f t="shared" si="2"/>
        <v>50</v>
      </c>
      <c r="Q23" s="374" t="s">
        <v>51</v>
      </c>
      <c r="S23" s="372" t="e">
        <f t="shared" si="3"/>
        <v>#VALUE!</v>
      </c>
      <c r="T23" s="372">
        <f t="shared" si="4"/>
        <v>12</v>
      </c>
      <c r="U23" s="372">
        <f t="shared" si="5"/>
        <v>18</v>
      </c>
      <c r="V23" s="372">
        <f t="shared" si="6"/>
        <v>7</v>
      </c>
      <c r="W23" s="372">
        <f t="shared" si="7"/>
        <v>14</v>
      </c>
      <c r="X23" s="372">
        <v>50</v>
      </c>
    </row>
    <row r="24" spans="1:24" ht="15.75" customHeight="1" x14ac:dyDescent="0.2">
      <c r="A24" s="425" t="s">
        <v>340</v>
      </c>
      <c r="B24" s="426" t="s">
        <v>341</v>
      </c>
      <c r="C24" s="425" t="s">
        <v>342</v>
      </c>
      <c r="D24" s="423" t="s">
        <v>87</v>
      </c>
      <c r="E24" s="436">
        <v>5.5</v>
      </c>
      <c r="F24" s="46">
        <f>VLOOKUP(E24*(-1),VITPOF,2)</f>
        <v>16</v>
      </c>
      <c r="G24" s="436" t="s">
        <v>82</v>
      </c>
      <c r="H24" s="46">
        <v>0</v>
      </c>
      <c r="I24" s="328"/>
      <c r="J24" s="227">
        <v>0</v>
      </c>
      <c r="K24" s="395">
        <v>8.6999999999999993</v>
      </c>
      <c r="L24" s="227">
        <f t="shared" si="0"/>
        <v>20</v>
      </c>
      <c r="M24" s="437">
        <v>5.53</v>
      </c>
      <c r="N24" s="230">
        <f t="shared" si="1"/>
        <v>14</v>
      </c>
      <c r="O24" s="322">
        <v>14</v>
      </c>
      <c r="P24" s="373">
        <f t="shared" si="2"/>
        <v>50</v>
      </c>
      <c r="Q24" s="374" t="s">
        <v>51</v>
      </c>
      <c r="S24" s="372">
        <f t="shared" si="3"/>
        <v>6</v>
      </c>
      <c r="T24" s="372" t="e">
        <f t="shared" si="4"/>
        <v>#VALUE!</v>
      </c>
      <c r="U24" s="372">
        <f t="shared" si="5"/>
        <v>14</v>
      </c>
      <c r="V24" s="372">
        <f t="shared" si="6"/>
        <v>17</v>
      </c>
      <c r="W24" s="372">
        <f t="shared" si="7"/>
        <v>14</v>
      </c>
      <c r="X24" s="372">
        <v>50</v>
      </c>
    </row>
    <row r="25" spans="1:24" ht="15.75" customHeight="1" x14ac:dyDescent="0.2">
      <c r="A25" s="425" t="s">
        <v>351</v>
      </c>
      <c r="B25" s="426" t="s">
        <v>352</v>
      </c>
      <c r="C25" s="425" t="s">
        <v>353</v>
      </c>
      <c r="D25" s="423" t="s">
        <v>87</v>
      </c>
      <c r="E25" s="436">
        <v>5.3</v>
      </c>
      <c r="F25" s="46">
        <f>VLOOKUP(E25*(-1),VITPOF,2)</f>
        <v>19</v>
      </c>
      <c r="G25" s="436" t="s">
        <v>82</v>
      </c>
      <c r="H25" s="46">
        <v>0</v>
      </c>
      <c r="I25" s="328"/>
      <c r="J25" s="227">
        <v>0</v>
      </c>
      <c r="K25" s="395">
        <v>7.8</v>
      </c>
      <c r="L25" s="227">
        <f t="shared" si="0"/>
        <v>15</v>
      </c>
      <c r="M25" s="437">
        <v>5.8</v>
      </c>
      <c r="N25" s="230">
        <f t="shared" si="1"/>
        <v>15</v>
      </c>
      <c r="O25" s="322">
        <v>16</v>
      </c>
      <c r="P25" s="373">
        <f t="shared" si="2"/>
        <v>49</v>
      </c>
      <c r="Q25" s="374" t="s">
        <v>51</v>
      </c>
      <c r="S25" s="372">
        <f t="shared" si="3"/>
        <v>4</v>
      </c>
      <c r="T25" s="372" t="e">
        <f t="shared" si="4"/>
        <v>#VALUE!</v>
      </c>
      <c r="U25" s="372">
        <f t="shared" si="5"/>
        <v>20</v>
      </c>
      <c r="V25" s="372">
        <f t="shared" si="6"/>
        <v>12</v>
      </c>
      <c r="W25" s="372">
        <f t="shared" si="7"/>
        <v>16</v>
      </c>
      <c r="X25" s="372">
        <v>49</v>
      </c>
    </row>
    <row r="26" spans="1:24" ht="18.75" customHeight="1" x14ac:dyDescent="0.2">
      <c r="A26" s="425" t="s">
        <v>376</v>
      </c>
      <c r="B26" s="426" t="s">
        <v>164</v>
      </c>
      <c r="C26" s="425" t="s">
        <v>118</v>
      </c>
      <c r="D26" s="423" t="s">
        <v>87</v>
      </c>
      <c r="E26" s="436">
        <v>5.6</v>
      </c>
      <c r="F26" s="46">
        <f>VLOOKUP(E26*(-1),VITPOF,2)</f>
        <v>14</v>
      </c>
      <c r="G26" s="436" t="s">
        <v>82</v>
      </c>
      <c r="H26" s="46">
        <v>0</v>
      </c>
      <c r="I26" s="328"/>
      <c r="J26" s="227">
        <v>0</v>
      </c>
      <c r="K26" s="395">
        <v>8.6</v>
      </c>
      <c r="L26" s="227">
        <f t="shared" si="0"/>
        <v>19</v>
      </c>
      <c r="M26" s="437">
        <v>5.71</v>
      </c>
      <c r="N26" s="230">
        <f t="shared" si="1"/>
        <v>14</v>
      </c>
      <c r="O26" s="322">
        <v>17</v>
      </c>
      <c r="P26" s="373">
        <f t="shared" si="2"/>
        <v>47</v>
      </c>
      <c r="Q26" s="374" t="s">
        <v>51</v>
      </c>
      <c r="S26" s="372">
        <f t="shared" si="3"/>
        <v>7</v>
      </c>
      <c r="T26" s="372" t="e">
        <f t="shared" si="4"/>
        <v>#VALUE!</v>
      </c>
      <c r="U26" s="372">
        <f t="shared" si="5"/>
        <v>17</v>
      </c>
      <c r="V26" s="372">
        <f t="shared" si="6"/>
        <v>14</v>
      </c>
      <c r="W26" s="372">
        <f t="shared" si="7"/>
        <v>17</v>
      </c>
      <c r="X26" s="372">
        <v>47</v>
      </c>
    </row>
    <row r="27" spans="1:24" ht="15.75" customHeight="1" x14ac:dyDescent="0.2">
      <c r="A27" s="425" t="s">
        <v>328</v>
      </c>
      <c r="B27" s="426" t="s">
        <v>329</v>
      </c>
      <c r="C27" s="425" t="s">
        <v>330</v>
      </c>
      <c r="D27" s="423" t="s">
        <v>92</v>
      </c>
      <c r="E27" s="436">
        <v>5.8</v>
      </c>
      <c r="F27" s="46">
        <f>VLOOKUP(E27*(-1),VITPOF,2)</f>
        <v>11</v>
      </c>
      <c r="G27" s="436" t="s">
        <v>82</v>
      </c>
      <c r="H27" s="46">
        <v>0</v>
      </c>
      <c r="I27" s="328"/>
      <c r="J27" s="227">
        <v>0</v>
      </c>
      <c r="K27" s="395">
        <v>9.2100000000000009</v>
      </c>
      <c r="L27" s="227">
        <f t="shared" si="0"/>
        <v>22</v>
      </c>
      <c r="M27" s="437">
        <v>5.57</v>
      </c>
      <c r="N27" s="230">
        <f t="shared" si="1"/>
        <v>14</v>
      </c>
      <c r="O27" s="322">
        <v>17</v>
      </c>
      <c r="P27" s="373">
        <f t="shared" si="2"/>
        <v>47</v>
      </c>
      <c r="Q27" s="374" t="s">
        <v>51</v>
      </c>
      <c r="S27" s="372">
        <f t="shared" si="3"/>
        <v>10</v>
      </c>
      <c r="T27" s="372" t="e">
        <f t="shared" si="4"/>
        <v>#VALUE!</v>
      </c>
      <c r="U27" s="372">
        <f t="shared" si="5"/>
        <v>9</v>
      </c>
      <c r="V27" s="372">
        <f t="shared" si="6"/>
        <v>16</v>
      </c>
      <c r="W27" s="372">
        <f t="shared" si="7"/>
        <v>17</v>
      </c>
      <c r="X27" s="372">
        <v>47</v>
      </c>
    </row>
    <row r="28" spans="1:24" ht="15.75" customHeight="1" x14ac:dyDescent="0.2">
      <c r="A28" s="425" t="s">
        <v>318</v>
      </c>
      <c r="B28" s="426" t="s">
        <v>319</v>
      </c>
      <c r="C28" s="425" t="s">
        <v>320</v>
      </c>
      <c r="D28" s="423" t="s">
        <v>92</v>
      </c>
      <c r="E28" s="436">
        <v>5.4</v>
      </c>
      <c r="F28" s="46">
        <f>VLOOKUP(E28*(-1),VITPOF,2)</f>
        <v>17</v>
      </c>
      <c r="G28" s="436" t="s">
        <v>82</v>
      </c>
      <c r="H28" s="46">
        <v>0</v>
      </c>
      <c r="I28" s="328"/>
      <c r="J28" s="227">
        <v>0</v>
      </c>
      <c r="K28" s="395">
        <v>8.65</v>
      </c>
      <c r="L28" s="227">
        <f t="shared" si="0"/>
        <v>19</v>
      </c>
      <c r="M28" s="437">
        <v>4.7</v>
      </c>
      <c r="N28" s="230">
        <f t="shared" si="1"/>
        <v>10</v>
      </c>
      <c r="O28" s="322">
        <v>19</v>
      </c>
      <c r="P28" s="373">
        <f t="shared" si="2"/>
        <v>46</v>
      </c>
      <c r="Q28" s="374" t="s">
        <v>51</v>
      </c>
      <c r="S28" s="372">
        <f t="shared" si="3"/>
        <v>5</v>
      </c>
      <c r="T28" s="372" t="e">
        <f t="shared" si="4"/>
        <v>#VALUE!</v>
      </c>
      <c r="U28" s="372">
        <f t="shared" si="5"/>
        <v>16</v>
      </c>
      <c r="V28" s="372">
        <f t="shared" si="6"/>
        <v>25</v>
      </c>
      <c r="W28" s="372">
        <f t="shared" si="7"/>
        <v>19</v>
      </c>
      <c r="X28" s="372">
        <v>46</v>
      </c>
    </row>
    <row r="29" spans="1:24" ht="15.75" customHeight="1" x14ac:dyDescent="0.2">
      <c r="A29" s="425" t="s">
        <v>377</v>
      </c>
      <c r="B29" s="426" t="s">
        <v>378</v>
      </c>
      <c r="C29" s="425" t="s">
        <v>379</v>
      </c>
      <c r="D29" s="423" t="s">
        <v>87</v>
      </c>
      <c r="E29" s="436" t="s">
        <v>82</v>
      </c>
      <c r="F29" s="46">
        <v>0</v>
      </c>
      <c r="G29" s="436">
        <v>7.3</v>
      </c>
      <c r="H29" s="46">
        <f>VLOOKUP(G29*(-1),HAIESPOF,2)</f>
        <v>15</v>
      </c>
      <c r="I29" s="328"/>
      <c r="J29" s="227">
        <v>0</v>
      </c>
      <c r="K29" s="395">
        <v>7.5</v>
      </c>
      <c r="L29" s="227">
        <f t="shared" si="0"/>
        <v>14</v>
      </c>
      <c r="M29" s="437">
        <v>5.18</v>
      </c>
      <c r="N29" s="230">
        <f t="shared" si="1"/>
        <v>12</v>
      </c>
      <c r="O29" s="322">
        <v>20</v>
      </c>
      <c r="P29" s="373">
        <f t="shared" si="2"/>
        <v>41</v>
      </c>
      <c r="Q29" s="374" t="s">
        <v>51</v>
      </c>
      <c r="S29" s="372" t="e">
        <f t="shared" si="3"/>
        <v>#VALUE!</v>
      </c>
      <c r="T29" s="372">
        <f t="shared" si="4"/>
        <v>14</v>
      </c>
      <c r="U29" s="372">
        <f t="shared" si="5"/>
        <v>25</v>
      </c>
      <c r="V29" s="372">
        <f t="shared" si="6"/>
        <v>20</v>
      </c>
      <c r="W29" s="372">
        <f t="shared" si="7"/>
        <v>20</v>
      </c>
      <c r="X29" s="372">
        <v>41</v>
      </c>
    </row>
    <row r="30" spans="1:24" ht="15.75" customHeight="1" x14ac:dyDescent="0.2">
      <c r="A30" s="425" t="s">
        <v>311</v>
      </c>
      <c r="B30" s="426" t="s">
        <v>312</v>
      </c>
      <c r="C30" s="425" t="s">
        <v>313</v>
      </c>
      <c r="D30" s="423" t="s">
        <v>91</v>
      </c>
      <c r="E30" s="436" t="s">
        <v>82</v>
      </c>
      <c r="F30" s="46">
        <v>0</v>
      </c>
      <c r="G30" s="436">
        <v>7</v>
      </c>
      <c r="H30" s="46">
        <f>VLOOKUP(G30*(-1),HAIESPOF,2)</f>
        <v>17</v>
      </c>
      <c r="I30" s="328"/>
      <c r="J30" s="227">
        <v>0</v>
      </c>
      <c r="K30" s="395">
        <v>7.44</v>
      </c>
      <c r="L30" s="227">
        <f t="shared" si="0"/>
        <v>13</v>
      </c>
      <c r="M30" s="437">
        <v>4.53</v>
      </c>
      <c r="N30" s="230">
        <f t="shared" si="1"/>
        <v>10</v>
      </c>
      <c r="O30" s="322">
        <v>21</v>
      </c>
      <c r="P30" s="373">
        <f t="shared" si="2"/>
        <v>40</v>
      </c>
      <c r="Q30" s="374" t="s">
        <v>51</v>
      </c>
      <c r="S30" s="372" t="e">
        <f t="shared" si="3"/>
        <v>#VALUE!</v>
      </c>
      <c r="T30" s="372">
        <f t="shared" si="4"/>
        <v>11</v>
      </c>
      <c r="U30" s="372">
        <f t="shared" si="5"/>
        <v>26</v>
      </c>
      <c r="V30" s="372">
        <f t="shared" si="6"/>
        <v>27</v>
      </c>
      <c r="W30" s="372">
        <f t="shared" si="7"/>
        <v>21</v>
      </c>
      <c r="X30" s="372">
        <v>40</v>
      </c>
    </row>
    <row r="31" spans="1:24" ht="15.75" customHeight="1" x14ac:dyDescent="0.2">
      <c r="A31" s="425" t="s">
        <v>308</v>
      </c>
      <c r="B31" s="426" t="s">
        <v>309</v>
      </c>
      <c r="C31" s="425" t="s">
        <v>310</v>
      </c>
      <c r="D31" s="423" t="s">
        <v>91</v>
      </c>
      <c r="E31" s="436" t="s">
        <v>82</v>
      </c>
      <c r="F31" s="46">
        <v>0</v>
      </c>
      <c r="G31" s="436">
        <v>6.9</v>
      </c>
      <c r="H31" s="46">
        <f>VLOOKUP(G31*(-1),HAIESPOF,2)</f>
        <v>18</v>
      </c>
      <c r="I31" s="328"/>
      <c r="J31" s="227">
        <v>0</v>
      </c>
      <c r="K31" s="395">
        <v>7.37</v>
      </c>
      <c r="L31" s="227">
        <f t="shared" si="0"/>
        <v>13</v>
      </c>
      <c r="M31" s="437">
        <v>4.45</v>
      </c>
      <c r="N31" s="230">
        <f t="shared" si="1"/>
        <v>9</v>
      </c>
      <c r="O31" s="322">
        <v>21</v>
      </c>
      <c r="P31" s="373">
        <f t="shared" si="2"/>
        <v>40</v>
      </c>
      <c r="Q31" s="374" t="s">
        <v>51</v>
      </c>
      <c r="S31" s="372" t="e">
        <f t="shared" si="3"/>
        <v>#VALUE!</v>
      </c>
      <c r="T31" s="372">
        <f t="shared" si="4"/>
        <v>10</v>
      </c>
      <c r="U31" s="372">
        <f t="shared" si="5"/>
        <v>28</v>
      </c>
      <c r="V31" s="372">
        <f t="shared" si="6"/>
        <v>28</v>
      </c>
      <c r="W31" s="372">
        <f t="shared" si="7"/>
        <v>21</v>
      </c>
      <c r="X31" s="372">
        <v>40</v>
      </c>
    </row>
    <row r="32" spans="1:24" ht="15.75" customHeight="1" x14ac:dyDescent="0.2">
      <c r="A32" s="425" t="s">
        <v>360</v>
      </c>
      <c r="B32" s="426" t="s">
        <v>361</v>
      </c>
      <c r="C32" s="425" t="s">
        <v>131</v>
      </c>
      <c r="D32" s="423" t="s">
        <v>87</v>
      </c>
      <c r="E32" s="436">
        <v>5.9</v>
      </c>
      <c r="F32" s="46">
        <f>VLOOKUP(E32*(-1),VITPOF,2)</f>
        <v>10</v>
      </c>
      <c r="G32" s="436" t="s">
        <v>82</v>
      </c>
      <c r="H32" s="46">
        <v>0</v>
      </c>
      <c r="I32" s="328"/>
      <c r="J32" s="227">
        <v>0</v>
      </c>
      <c r="K32" s="395">
        <v>7.85</v>
      </c>
      <c r="L32" s="227">
        <f t="shared" si="0"/>
        <v>15</v>
      </c>
      <c r="M32" s="437">
        <v>5.62</v>
      </c>
      <c r="N32" s="230">
        <f t="shared" si="1"/>
        <v>14</v>
      </c>
      <c r="O32" s="322">
        <v>23</v>
      </c>
      <c r="P32" s="373">
        <f t="shared" si="2"/>
        <v>39</v>
      </c>
      <c r="Q32" s="374" t="s">
        <v>51</v>
      </c>
      <c r="S32" s="372">
        <f t="shared" si="3"/>
        <v>11</v>
      </c>
      <c r="T32" s="372" t="e">
        <f t="shared" si="4"/>
        <v>#VALUE!</v>
      </c>
      <c r="U32" s="372">
        <f t="shared" si="5"/>
        <v>19</v>
      </c>
      <c r="V32" s="372">
        <f t="shared" si="6"/>
        <v>15</v>
      </c>
      <c r="W32" s="372">
        <f t="shared" si="7"/>
        <v>23</v>
      </c>
      <c r="X32" s="372">
        <v>39</v>
      </c>
    </row>
    <row r="33" spans="1:24" ht="15.75" customHeight="1" x14ac:dyDescent="0.2">
      <c r="A33" s="425" t="s">
        <v>343</v>
      </c>
      <c r="B33" s="426" t="s">
        <v>344</v>
      </c>
      <c r="C33" s="425" t="s">
        <v>345</v>
      </c>
      <c r="D33" s="423" t="s">
        <v>87</v>
      </c>
      <c r="E33" s="436" t="s">
        <v>82</v>
      </c>
      <c r="F33" s="46">
        <v>0</v>
      </c>
      <c r="G33" s="436">
        <v>7.4</v>
      </c>
      <c r="H33" s="46">
        <f>VLOOKUP(G33*(-1),HAIESPOF,2)</f>
        <v>14</v>
      </c>
      <c r="I33" s="328"/>
      <c r="J33" s="227">
        <v>0</v>
      </c>
      <c r="K33" s="395">
        <v>6.95</v>
      </c>
      <c r="L33" s="227">
        <f t="shared" si="0"/>
        <v>11</v>
      </c>
      <c r="M33" s="437">
        <v>5.35</v>
      </c>
      <c r="N33" s="230">
        <f t="shared" si="1"/>
        <v>13</v>
      </c>
      <c r="O33" s="322">
        <v>24</v>
      </c>
      <c r="P33" s="373">
        <f t="shared" si="2"/>
        <v>38</v>
      </c>
      <c r="Q33" s="374" t="s">
        <v>51</v>
      </c>
      <c r="S33" s="372" t="e">
        <f t="shared" si="3"/>
        <v>#VALUE!</v>
      </c>
      <c r="T33" s="372">
        <f t="shared" si="4"/>
        <v>15</v>
      </c>
      <c r="U33" s="372">
        <f t="shared" si="5"/>
        <v>32</v>
      </c>
      <c r="V33" s="372">
        <f t="shared" si="6"/>
        <v>18</v>
      </c>
      <c r="W33" s="372">
        <f t="shared" si="7"/>
        <v>24</v>
      </c>
      <c r="X33" s="372">
        <v>38</v>
      </c>
    </row>
    <row r="34" spans="1:24" ht="15.75" customHeight="1" x14ac:dyDescent="0.2">
      <c r="A34" s="425" t="s">
        <v>380</v>
      </c>
      <c r="B34" s="426" t="s">
        <v>381</v>
      </c>
      <c r="C34" s="425" t="s">
        <v>382</v>
      </c>
      <c r="D34" s="423" t="s">
        <v>87</v>
      </c>
      <c r="E34" s="436">
        <v>5.7</v>
      </c>
      <c r="F34" s="46">
        <f>VLOOKUP(E34*(-1),VITPOF,2)</f>
        <v>13</v>
      </c>
      <c r="G34" s="436" t="s">
        <v>82</v>
      </c>
      <c r="H34" s="46">
        <v>0</v>
      </c>
      <c r="I34" s="328"/>
      <c r="J34" s="227">
        <v>0</v>
      </c>
      <c r="K34" s="395">
        <v>7.67</v>
      </c>
      <c r="L34" s="227">
        <f t="shared" si="0"/>
        <v>14</v>
      </c>
      <c r="M34" s="437">
        <v>4.79</v>
      </c>
      <c r="N34" s="230">
        <f t="shared" si="1"/>
        <v>11</v>
      </c>
      <c r="O34" s="322">
        <v>24</v>
      </c>
      <c r="P34" s="373">
        <f t="shared" si="2"/>
        <v>38</v>
      </c>
      <c r="Q34" s="374" t="s">
        <v>51</v>
      </c>
      <c r="S34" s="372">
        <f t="shared" si="3"/>
        <v>8</v>
      </c>
      <c r="T34" s="372" t="e">
        <f t="shared" si="4"/>
        <v>#VALUE!</v>
      </c>
      <c r="U34" s="372">
        <f t="shared" si="5"/>
        <v>21</v>
      </c>
      <c r="V34" s="372">
        <f t="shared" si="6"/>
        <v>24</v>
      </c>
      <c r="W34" s="372">
        <f t="shared" si="7"/>
        <v>24</v>
      </c>
      <c r="X34" s="372">
        <v>38</v>
      </c>
    </row>
    <row r="35" spans="1:24" ht="15.75" customHeight="1" x14ac:dyDescent="0.2">
      <c r="A35" s="425" t="s">
        <v>306</v>
      </c>
      <c r="B35" s="426" t="s">
        <v>304</v>
      </c>
      <c r="C35" s="425" t="s">
        <v>307</v>
      </c>
      <c r="D35" s="425" t="s">
        <v>100</v>
      </c>
      <c r="E35" s="436" t="s">
        <v>82</v>
      </c>
      <c r="F35" s="46">
        <v>0</v>
      </c>
      <c r="G35" s="436">
        <v>7.8</v>
      </c>
      <c r="H35" s="46">
        <f>VLOOKUP(G35*(-1),HAIESPOF,2)</f>
        <v>11</v>
      </c>
      <c r="I35" s="328"/>
      <c r="J35" s="227">
        <v>0</v>
      </c>
      <c r="K35" s="395">
        <v>7.4</v>
      </c>
      <c r="L35" s="227">
        <f t="shared" si="0"/>
        <v>13</v>
      </c>
      <c r="M35" s="437">
        <v>4.04</v>
      </c>
      <c r="N35" s="230">
        <f t="shared" si="1"/>
        <v>8</v>
      </c>
      <c r="O35" s="322">
        <v>26</v>
      </c>
      <c r="P35" s="373">
        <f t="shared" si="2"/>
        <v>32</v>
      </c>
      <c r="Q35" s="374" t="s">
        <v>51</v>
      </c>
      <c r="S35" s="372" t="e">
        <f t="shared" si="3"/>
        <v>#VALUE!</v>
      </c>
      <c r="T35" s="372">
        <f t="shared" si="4"/>
        <v>17</v>
      </c>
      <c r="U35" s="372">
        <f t="shared" si="5"/>
        <v>27</v>
      </c>
      <c r="V35" s="372">
        <f t="shared" si="6"/>
        <v>30</v>
      </c>
      <c r="W35" s="372">
        <f t="shared" si="7"/>
        <v>26</v>
      </c>
      <c r="X35" s="372">
        <v>32</v>
      </c>
    </row>
    <row r="36" spans="1:24" ht="15.75" customHeight="1" x14ac:dyDescent="0.2">
      <c r="A36" s="425">
        <v>2515493</v>
      </c>
      <c r="B36" s="426" t="s">
        <v>323</v>
      </c>
      <c r="C36" s="425" t="s">
        <v>324</v>
      </c>
      <c r="D36" s="423" t="s">
        <v>92</v>
      </c>
      <c r="E36" s="436">
        <v>5.7</v>
      </c>
      <c r="F36" s="46">
        <f>VLOOKUP(E36*(-1),VITPOF,2)</f>
        <v>13</v>
      </c>
      <c r="G36" s="436" t="s">
        <v>82</v>
      </c>
      <c r="H36" s="46">
        <v>0</v>
      </c>
      <c r="I36" s="328"/>
      <c r="J36" s="227">
        <v>0</v>
      </c>
      <c r="K36" s="395">
        <v>7.64</v>
      </c>
      <c r="L36" s="227">
        <f t="shared" si="0"/>
        <v>14</v>
      </c>
      <c r="M36" s="437">
        <v>3.3</v>
      </c>
      <c r="N36" s="230">
        <f t="shared" si="1"/>
        <v>5</v>
      </c>
      <c r="O36" s="322">
        <v>26</v>
      </c>
      <c r="P36" s="373">
        <f t="shared" si="2"/>
        <v>32</v>
      </c>
      <c r="Q36" s="374" t="s">
        <v>51</v>
      </c>
      <c r="S36" s="372">
        <f t="shared" si="3"/>
        <v>8</v>
      </c>
      <c r="T36" s="372" t="e">
        <f t="shared" si="4"/>
        <v>#VALUE!</v>
      </c>
      <c r="U36" s="372">
        <f t="shared" si="5"/>
        <v>22</v>
      </c>
      <c r="V36" s="372">
        <f t="shared" si="6"/>
        <v>33</v>
      </c>
      <c r="W36" s="372">
        <f t="shared" si="7"/>
        <v>26</v>
      </c>
      <c r="X36" s="372">
        <v>32</v>
      </c>
    </row>
    <row r="37" spans="1:24" ht="15.75" customHeight="1" x14ac:dyDescent="0.2">
      <c r="A37" s="425" t="s">
        <v>321</v>
      </c>
      <c r="B37" s="426" t="s">
        <v>197</v>
      </c>
      <c r="C37" s="425" t="s">
        <v>322</v>
      </c>
      <c r="D37" s="423" t="s">
        <v>92</v>
      </c>
      <c r="E37" s="436">
        <v>6.2</v>
      </c>
      <c r="F37" s="46">
        <f>VLOOKUP(E37*(-1),VITPOF,2)</f>
        <v>7</v>
      </c>
      <c r="G37" s="436" t="s">
        <v>82</v>
      </c>
      <c r="H37" s="46">
        <v>0</v>
      </c>
      <c r="I37" s="328"/>
      <c r="J37" s="227">
        <v>0</v>
      </c>
      <c r="K37" s="395">
        <v>7.32</v>
      </c>
      <c r="L37" s="227">
        <f t="shared" si="0"/>
        <v>13</v>
      </c>
      <c r="M37" s="437">
        <v>4.8499999999999996</v>
      </c>
      <c r="N37" s="230">
        <f t="shared" si="1"/>
        <v>11</v>
      </c>
      <c r="O37" s="322">
        <v>28</v>
      </c>
      <c r="P37" s="373">
        <f t="shared" si="2"/>
        <v>31</v>
      </c>
      <c r="Q37" s="374" t="s">
        <v>51</v>
      </c>
      <c r="S37" s="372">
        <f t="shared" si="3"/>
        <v>12</v>
      </c>
      <c r="T37" s="372" t="e">
        <f t="shared" si="4"/>
        <v>#VALUE!</v>
      </c>
      <c r="U37" s="372">
        <f t="shared" si="5"/>
        <v>30</v>
      </c>
      <c r="V37" s="372">
        <f t="shared" si="6"/>
        <v>22</v>
      </c>
      <c r="W37" s="372">
        <f t="shared" si="7"/>
        <v>28</v>
      </c>
      <c r="X37" s="372">
        <v>31</v>
      </c>
    </row>
    <row r="38" spans="1:24" ht="15.75" customHeight="1" x14ac:dyDescent="0.2">
      <c r="A38" s="425" t="s">
        <v>314</v>
      </c>
      <c r="B38" s="426" t="s">
        <v>315</v>
      </c>
      <c r="C38" s="425" t="s">
        <v>316</v>
      </c>
      <c r="D38" s="423" t="s">
        <v>91</v>
      </c>
      <c r="E38" s="436" t="s">
        <v>82</v>
      </c>
      <c r="F38" s="46">
        <v>0</v>
      </c>
      <c r="G38" s="436">
        <v>7.7</v>
      </c>
      <c r="H38" s="46">
        <f>VLOOKUP(G38*(-1),HAIESPOF,2)</f>
        <v>12</v>
      </c>
      <c r="I38" s="328"/>
      <c r="J38" s="227">
        <v>0</v>
      </c>
      <c r="K38" s="395">
        <v>7.27</v>
      </c>
      <c r="L38" s="227">
        <f t="shared" si="0"/>
        <v>12</v>
      </c>
      <c r="M38" s="437">
        <v>3.9</v>
      </c>
      <c r="N38" s="230">
        <f t="shared" si="1"/>
        <v>7</v>
      </c>
      <c r="O38" s="322">
        <v>28</v>
      </c>
      <c r="P38" s="373">
        <f t="shared" si="2"/>
        <v>31</v>
      </c>
      <c r="Q38" s="374" t="s">
        <v>51</v>
      </c>
      <c r="S38" s="372" t="e">
        <f t="shared" si="3"/>
        <v>#VALUE!</v>
      </c>
      <c r="T38" s="372">
        <f t="shared" si="4"/>
        <v>16</v>
      </c>
      <c r="U38" s="372">
        <f t="shared" si="5"/>
        <v>31</v>
      </c>
      <c r="V38" s="372">
        <f t="shared" si="6"/>
        <v>31</v>
      </c>
      <c r="W38" s="372">
        <f t="shared" si="7"/>
        <v>28</v>
      </c>
      <c r="X38" s="372">
        <v>31</v>
      </c>
    </row>
    <row r="39" spans="1:24" ht="15.75" customHeight="1" x14ac:dyDescent="0.2">
      <c r="A39" s="425" t="s">
        <v>370</v>
      </c>
      <c r="B39" s="426" t="s">
        <v>371</v>
      </c>
      <c r="C39" s="425" t="s">
        <v>372</v>
      </c>
      <c r="D39" s="423" t="s">
        <v>87</v>
      </c>
      <c r="E39" s="436">
        <v>6.5</v>
      </c>
      <c r="F39" s="46">
        <f>VLOOKUP(E39*(-1),VITPOF,2)</f>
        <v>5</v>
      </c>
      <c r="G39" s="436" t="s">
        <v>82</v>
      </c>
      <c r="H39" s="46">
        <v>0</v>
      </c>
      <c r="I39" s="328"/>
      <c r="J39" s="227">
        <v>0</v>
      </c>
      <c r="K39" s="395">
        <v>7.6</v>
      </c>
      <c r="L39" s="227">
        <f t="shared" si="0"/>
        <v>14</v>
      </c>
      <c r="M39" s="437">
        <v>4.8499999999999996</v>
      </c>
      <c r="N39" s="230">
        <f t="shared" si="1"/>
        <v>11</v>
      </c>
      <c r="O39" s="322">
        <v>30</v>
      </c>
      <c r="P39" s="373">
        <f t="shared" si="2"/>
        <v>30</v>
      </c>
      <c r="Q39" s="374" t="s">
        <v>51</v>
      </c>
      <c r="S39" s="372">
        <f t="shared" si="3"/>
        <v>14</v>
      </c>
      <c r="T39" s="372" t="e">
        <f t="shared" si="4"/>
        <v>#VALUE!</v>
      </c>
      <c r="U39" s="372">
        <f t="shared" si="5"/>
        <v>23</v>
      </c>
      <c r="V39" s="372">
        <f t="shared" si="6"/>
        <v>22</v>
      </c>
      <c r="W39" s="372">
        <f t="shared" si="7"/>
        <v>30</v>
      </c>
      <c r="X39" s="372">
        <v>30</v>
      </c>
    </row>
    <row r="40" spans="1:24" ht="15.75" customHeight="1" x14ac:dyDescent="0.2">
      <c r="A40" s="425" t="s">
        <v>333</v>
      </c>
      <c r="B40" s="426" t="s">
        <v>244</v>
      </c>
      <c r="C40" s="425" t="s">
        <v>334</v>
      </c>
      <c r="D40" s="423" t="s">
        <v>87</v>
      </c>
      <c r="E40" s="436">
        <v>6.2</v>
      </c>
      <c r="F40" s="46">
        <f>VLOOKUP(E40*(-1),VITPOF,2)</f>
        <v>7</v>
      </c>
      <c r="G40" s="436" t="s">
        <v>82</v>
      </c>
      <c r="H40" s="46">
        <v>0</v>
      </c>
      <c r="I40" s="328"/>
      <c r="J40" s="227">
        <v>0</v>
      </c>
      <c r="K40" s="395">
        <v>7.35</v>
      </c>
      <c r="L40" s="227">
        <f t="shared" si="0"/>
        <v>13</v>
      </c>
      <c r="M40" s="437">
        <v>4.6900000000000004</v>
      </c>
      <c r="N40" s="230">
        <f t="shared" si="1"/>
        <v>10</v>
      </c>
      <c r="O40" s="322">
        <v>30</v>
      </c>
      <c r="P40" s="373">
        <f t="shared" si="2"/>
        <v>30</v>
      </c>
      <c r="Q40" s="374" t="s">
        <v>51</v>
      </c>
      <c r="S40" s="372">
        <f t="shared" si="3"/>
        <v>12</v>
      </c>
      <c r="T40" s="372" t="e">
        <f t="shared" si="4"/>
        <v>#VALUE!</v>
      </c>
      <c r="U40" s="372">
        <f t="shared" si="5"/>
        <v>29</v>
      </c>
      <c r="V40" s="372">
        <f t="shared" si="6"/>
        <v>26</v>
      </c>
      <c r="W40" s="372">
        <f t="shared" si="7"/>
        <v>30</v>
      </c>
      <c r="X40" s="372">
        <v>30</v>
      </c>
    </row>
    <row r="41" spans="1:24" ht="15.75" customHeight="1" x14ac:dyDescent="0.2">
      <c r="A41" s="425" t="s">
        <v>303</v>
      </c>
      <c r="B41" s="426" t="s">
        <v>304</v>
      </c>
      <c r="C41" s="425" t="s">
        <v>305</v>
      </c>
      <c r="D41" s="425" t="s">
        <v>100</v>
      </c>
      <c r="E41" s="436" t="s">
        <v>82</v>
      </c>
      <c r="F41" s="46">
        <v>0</v>
      </c>
      <c r="G41" s="436">
        <v>8.5</v>
      </c>
      <c r="H41" s="46">
        <f>VLOOKUP(G41*(-1),HAIESPOF,2)</f>
        <v>5</v>
      </c>
      <c r="I41" s="328"/>
      <c r="J41" s="227">
        <v>0</v>
      </c>
      <c r="K41" s="395">
        <v>7.58</v>
      </c>
      <c r="L41" s="227">
        <f t="shared" si="0"/>
        <v>14</v>
      </c>
      <c r="M41" s="437">
        <v>4.25</v>
      </c>
      <c r="N41" s="230">
        <f t="shared" si="1"/>
        <v>9</v>
      </c>
      <c r="O41" s="322">
        <v>32</v>
      </c>
      <c r="P41" s="373">
        <f t="shared" si="2"/>
        <v>28</v>
      </c>
      <c r="Q41" s="374" t="s">
        <v>51</v>
      </c>
      <c r="S41" s="372" t="e">
        <f t="shared" si="3"/>
        <v>#VALUE!</v>
      </c>
      <c r="T41" s="372">
        <f t="shared" si="4"/>
        <v>18</v>
      </c>
      <c r="U41" s="372">
        <f t="shared" si="5"/>
        <v>24</v>
      </c>
      <c r="V41" s="372">
        <f t="shared" si="6"/>
        <v>29</v>
      </c>
      <c r="W41" s="372">
        <f t="shared" si="7"/>
        <v>32</v>
      </c>
      <c r="X41" s="372">
        <v>28</v>
      </c>
    </row>
    <row r="42" spans="1:24" ht="15.75" customHeight="1" x14ac:dyDescent="0.2">
      <c r="A42" s="425">
        <v>2522620</v>
      </c>
      <c r="B42" s="426" t="s">
        <v>107</v>
      </c>
      <c r="C42" s="425" t="s">
        <v>317</v>
      </c>
      <c r="D42" s="423" t="s">
        <v>92</v>
      </c>
      <c r="E42" s="436">
        <v>6.7</v>
      </c>
      <c r="F42" s="46">
        <f>VLOOKUP(E42*(-1),VITPOF,2)</f>
        <v>4</v>
      </c>
      <c r="G42" s="436" t="s">
        <v>82</v>
      </c>
      <c r="H42" s="46">
        <v>0</v>
      </c>
      <c r="I42" s="328"/>
      <c r="J42" s="227">
        <v>0</v>
      </c>
      <c r="K42" s="395">
        <v>6.58</v>
      </c>
      <c r="L42" s="227">
        <f t="shared" si="0"/>
        <v>9</v>
      </c>
      <c r="M42" s="437">
        <v>3.7</v>
      </c>
      <c r="N42" s="230">
        <f t="shared" si="1"/>
        <v>6</v>
      </c>
      <c r="O42" s="322">
        <v>33</v>
      </c>
      <c r="P42" s="373">
        <f t="shared" si="2"/>
        <v>19</v>
      </c>
      <c r="Q42" s="374" t="s">
        <v>51</v>
      </c>
      <c r="S42" s="372">
        <f t="shared" si="3"/>
        <v>15</v>
      </c>
      <c r="T42" s="372" t="e">
        <f t="shared" si="4"/>
        <v>#VALUE!</v>
      </c>
      <c r="U42" s="372">
        <f t="shared" si="5"/>
        <v>33</v>
      </c>
      <c r="V42" s="372">
        <f t="shared" si="6"/>
        <v>32</v>
      </c>
      <c r="W42" s="372">
        <f t="shared" si="7"/>
        <v>33</v>
      </c>
      <c r="X42" s="372">
        <v>19</v>
      </c>
    </row>
    <row r="49" spans="1:4" ht="12.75" x14ac:dyDescent="0.2">
      <c r="A49" s="411"/>
      <c r="B49" s="412"/>
      <c r="C49" s="412"/>
      <c r="D49" s="405"/>
    </row>
    <row r="50" spans="1:4" ht="12.75" x14ac:dyDescent="0.2">
      <c r="A50" s="181"/>
      <c r="B50" s="404"/>
      <c r="C50" s="404"/>
      <c r="D50" s="405"/>
    </row>
    <row r="51" spans="1:4" ht="12.75" x14ac:dyDescent="0.2">
      <c r="A51" s="181"/>
      <c r="B51" s="404"/>
      <c r="C51" s="404"/>
      <c r="D51" s="405"/>
    </row>
    <row r="52" spans="1:4" ht="12.75" x14ac:dyDescent="0.2">
      <c r="A52" s="181"/>
      <c r="B52" s="404"/>
      <c r="C52" s="404"/>
      <c r="D52" s="405"/>
    </row>
    <row r="53" spans="1:4" ht="12.75" x14ac:dyDescent="0.2">
      <c r="A53" s="181"/>
      <c r="B53" s="404"/>
      <c r="C53" s="404"/>
      <c r="D53" s="405"/>
    </row>
    <row r="54" spans="1:4" ht="12.75" x14ac:dyDescent="0.2">
      <c r="A54" s="181"/>
      <c r="B54" s="404"/>
      <c r="C54" s="404"/>
      <c r="D54" s="405"/>
    </row>
    <row r="55" spans="1:4" ht="12.75" x14ac:dyDescent="0.2">
      <c r="A55" s="181"/>
      <c r="B55" s="404"/>
      <c r="C55" s="404"/>
      <c r="D55" s="405"/>
    </row>
    <row r="56" spans="1:4" ht="12.75" x14ac:dyDescent="0.2">
      <c r="A56" s="181"/>
      <c r="B56" s="404"/>
      <c r="C56" s="404"/>
      <c r="D56" s="405"/>
    </row>
    <row r="57" spans="1:4" ht="12.75" x14ac:dyDescent="0.2">
      <c r="A57" s="181"/>
      <c r="B57" s="404"/>
      <c r="C57" s="404"/>
      <c r="D57" s="405"/>
    </row>
    <row r="58" spans="1:4" ht="12.75" x14ac:dyDescent="0.2">
      <c r="A58" s="181"/>
      <c r="B58" s="404"/>
      <c r="C58" s="404"/>
      <c r="D58" s="405"/>
    </row>
    <row r="59" spans="1:4" ht="12.75" x14ac:dyDescent="0.2">
      <c r="A59" s="181"/>
      <c r="B59" s="404"/>
      <c r="C59" s="404"/>
      <c r="D59" s="405"/>
    </row>
    <row r="60" spans="1:4" ht="12.75" x14ac:dyDescent="0.2">
      <c r="A60" s="181"/>
      <c r="B60" s="404"/>
      <c r="C60" s="404"/>
      <c r="D60" s="405"/>
    </row>
    <row r="61" spans="1:4" ht="12.75" x14ac:dyDescent="0.2">
      <c r="A61" s="181"/>
      <c r="B61" s="404"/>
      <c r="C61" s="404"/>
      <c r="D61" s="405"/>
    </row>
    <row r="62" spans="1:4" ht="12.75" x14ac:dyDescent="0.2">
      <c r="A62" s="181"/>
      <c r="B62" s="404"/>
      <c r="C62" s="404"/>
      <c r="D62" s="405"/>
    </row>
    <row r="63" spans="1:4" ht="12.75" x14ac:dyDescent="0.2">
      <c r="A63" s="181"/>
      <c r="B63" s="404"/>
      <c r="C63" s="404"/>
      <c r="D63" s="405"/>
    </row>
    <row r="64" spans="1:4" ht="12.75" x14ac:dyDescent="0.2">
      <c r="A64" s="181"/>
      <c r="B64" s="404"/>
      <c r="C64" s="404"/>
      <c r="D64" s="405"/>
    </row>
    <row r="65" spans="1:4" ht="12.75" x14ac:dyDescent="0.2">
      <c r="A65" s="181"/>
      <c r="B65" s="404"/>
      <c r="C65" s="404"/>
      <c r="D65" s="405"/>
    </row>
    <row r="66" spans="1:4" ht="12.75" x14ac:dyDescent="0.2">
      <c r="A66" s="181"/>
      <c r="B66" s="404"/>
      <c r="C66" s="404"/>
      <c r="D66" s="405"/>
    </row>
    <row r="67" spans="1:4" ht="12.75" x14ac:dyDescent="0.2">
      <c r="A67" s="181"/>
      <c r="B67" s="404"/>
      <c r="C67" s="404"/>
      <c r="D67" s="405"/>
    </row>
    <row r="68" spans="1:4" ht="12.75" x14ac:dyDescent="0.2">
      <c r="A68" s="181"/>
      <c r="B68" s="404"/>
      <c r="C68" s="404"/>
      <c r="D68" s="405"/>
    </row>
    <row r="69" spans="1:4" ht="12.75" x14ac:dyDescent="0.2">
      <c r="A69" s="181"/>
      <c r="B69" s="404"/>
      <c r="C69" s="404"/>
      <c r="D69" s="405"/>
    </row>
    <row r="70" spans="1:4" ht="12.75" x14ac:dyDescent="0.2">
      <c r="A70" s="181"/>
      <c r="B70" s="404"/>
      <c r="C70" s="404"/>
      <c r="D70" s="405"/>
    </row>
    <row r="71" spans="1:4" ht="12.75" x14ac:dyDescent="0.2">
      <c r="A71" s="181"/>
      <c r="B71" s="404"/>
      <c r="C71" s="404"/>
      <c r="D71" s="405"/>
    </row>
    <row r="72" spans="1:4" ht="12.75" x14ac:dyDescent="0.2">
      <c r="A72" s="181"/>
      <c r="B72" s="404"/>
      <c r="C72" s="404"/>
      <c r="D72" s="405"/>
    </row>
    <row r="73" spans="1:4" ht="12.75" x14ac:dyDescent="0.2">
      <c r="A73" s="181"/>
      <c r="B73" s="404"/>
      <c r="C73" s="404"/>
      <c r="D73" s="405"/>
    </row>
    <row r="74" spans="1:4" ht="12.75" x14ac:dyDescent="0.2">
      <c r="A74" s="181"/>
      <c r="B74" s="404"/>
      <c r="C74" s="404"/>
      <c r="D74" s="405"/>
    </row>
    <row r="75" spans="1:4" ht="12.75" x14ac:dyDescent="0.2">
      <c r="A75" s="181"/>
      <c r="B75" s="404"/>
      <c r="C75" s="404"/>
      <c r="D75" s="405"/>
    </row>
    <row r="76" spans="1:4" ht="12.75" x14ac:dyDescent="0.2">
      <c r="A76" s="181"/>
      <c r="B76" s="404"/>
      <c r="C76" s="404"/>
      <c r="D76" s="405"/>
    </row>
    <row r="77" spans="1:4" ht="12.75" x14ac:dyDescent="0.2">
      <c r="A77" s="181"/>
      <c r="B77" s="404"/>
      <c r="C77" s="404"/>
      <c r="D77" s="405"/>
    </row>
    <row r="78" spans="1:4" ht="12.75" x14ac:dyDescent="0.2">
      <c r="A78" s="181"/>
      <c r="B78" s="404"/>
      <c r="C78" s="404"/>
      <c r="D78" s="405"/>
    </row>
    <row r="79" spans="1:4" ht="12.75" x14ac:dyDescent="0.2">
      <c r="A79" s="181"/>
      <c r="B79" s="404"/>
      <c r="C79" s="404"/>
      <c r="D79" s="405"/>
    </row>
    <row r="80" spans="1:4" ht="12.75" x14ac:dyDescent="0.2">
      <c r="A80" s="181"/>
      <c r="B80" s="410"/>
      <c r="C80" s="407"/>
      <c r="D80" s="405"/>
    </row>
  </sheetData>
  <sortState ref="A10:X42">
    <sortCondition descending="1" ref="P10:P42"/>
  </sortState>
  <mergeCells count="6">
    <mergeCell ref="S7:W7"/>
    <mergeCell ref="I6:K6"/>
    <mergeCell ref="D6:G6"/>
    <mergeCell ref="D2:L2"/>
    <mergeCell ref="D3:L3"/>
    <mergeCell ref="D4:K4"/>
  </mergeCells>
  <phoneticPr fontId="25" type="noConversion"/>
  <printOptions horizontalCentered="1" gridLines="1"/>
  <pageMargins left="0" right="0" top="0.2" bottom="0.2" header="0.51" footer="0.51"/>
  <pageSetup paperSize="9" scale="80" fitToHeight="0" orientation="portrait" horizontalDpi="300" verticalDpi="300" r:id="rId1"/>
  <headerFooter alignWithMargins="0"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3"/>
  <sheetViews>
    <sheetView zoomScale="110" zoomScaleNormal="110" workbookViewId="0">
      <pane ySplit="9" topLeftCell="A34" activePane="bottomLeft" state="frozen"/>
      <selection activeCell="S4" sqref="S4"/>
      <selection pane="bottomLeft" activeCell="A4" sqref="A4"/>
    </sheetView>
  </sheetViews>
  <sheetFormatPr baseColWidth="10" defaultColWidth="11.42578125" defaultRowHeight="12" x14ac:dyDescent="0.2"/>
  <cols>
    <col min="1" max="1" width="9.7109375" style="8" bestFit="1" customWidth="1"/>
    <col min="2" max="2" width="26.5703125" style="8" bestFit="1" customWidth="1"/>
    <col min="3" max="3" width="18.85546875" style="8" bestFit="1" customWidth="1"/>
    <col min="4" max="4" width="7.7109375" style="8" bestFit="1" customWidth="1"/>
    <col min="5" max="5" width="5.7109375" style="7" customWidth="1"/>
    <col min="6" max="6" width="3.7109375" style="8" customWidth="1"/>
    <col min="7" max="7" width="5.7109375" style="7" customWidth="1"/>
    <col min="8" max="8" width="3.7109375" style="8" customWidth="1"/>
    <col min="9" max="9" width="5.7109375" style="9" hidden="1" customWidth="1"/>
    <col min="10" max="10" width="3.7109375" style="8" hidden="1" customWidth="1"/>
    <col min="11" max="11" width="5.7109375" style="9" customWidth="1"/>
    <col min="12" max="12" width="3.7109375" style="8" customWidth="1"/>
    <col min="13" max="13" width="5.7109375" style="9" customWidth="1"/>
    <col min="14" max="14" width="3.7109375" style="8" customWidth="1"/>
    <col min="15" max="15" width="5.42578125" style="8" bestFit="1" customWidth="1"/>
    <col min="16" max="16" width="5.7109375" style="10" customWidth="1"/>
    <col min="17" max="17" width="4.42578125" style="8" customWidth="1"/>
    <col min="18" max="18" width="4.42578125" style="6" customWidth="1"/>
    <col min="19" max="23" width="10" style="6" bestFit="1" customWidth="1"/>
    <col min="24" max="24" width="30.140625" style="6" bestFit="1" customWidth="1"/>
    <col min="25" max="16384" width="11.42578125" style="6"/>
  </cols>
  <sheetData>
    <row r="1" spans="1:24" s="11" customFormat="1" ht="15" customHeight="1" x14ac:dyDescent="0.2">
      <c r="A1" s="231"/>
      <c r="B1" s="15"/>
      <c r="C1" s="15"/>
      <c r="D1" s="15"/>
      <c r="E1" s="14"/>
      <c r="F1" s="15"/>
      <c r="G1" s="14"/>
      <c r="H1" s="15"/>
      <c r="I1" s="16"/>
      <c r="J1" s="15"/>
      <c r="K1" s="17"/>
      <c r="L1" s="15"/>
      <c r="M1" s="16"/>
      <c r="N1" s="18"/>
      <c r="O1" s="15"/>
      <c r="P1" s="19"/>
      <c r="Q1" s="8"/>
    </row>
    <row r="2" spans="1:24" s="26" customFormat="1" ht="20.100000000000001" customHeight="1" x14ac:dyDescent="0.25">
      <c r="A2" s="232"/>
      <c r="B2" s="30"/>
      <c r="C2" s="393"/>
      <c r="D2" s="476" t="s">
        <v>98</v>
      </c>
      <c r="E2" s="476"/>
      <c r="F2" s="476"/>
      <c r="G2" s="476"/>
      <c r="H2" s="476"/>
      <c r="I2" s="476"/>
      <c r="J2" s="476"/>
      <c r="K2" s="476"/>
      <c r="L2" s="476"/>
      <c r="M2" s="29"/>
      <c r="N2" s="32"/>
      <c r="O2" s="30"/>
      <c r="P2" s="33"/>
      <c r="Q2" s="222"/>
    </row>
    <row r="3" spans="1:24" s="26" customFormat="1" ht="20.100000000000001" customHeight="1" x14ac:dyDescent="0.25">
      <c r="A3" s="232"/>
      <c r="B3" s="30"/>
      <c r="C3" s="30"/>
      <c r="D3" s="476" t="s">
        <v>85</v>
      </c>
      <c r="E3" s="476"/>
      <c r="F3" s="476"/>
      <c r="G3" s="476"/>
      <c r="H3" s="476"/>
      <c r="I3" s="476"/>
      <c r="J3" s="476"/>
      <c r="K3" s="476"/>
      <c r="L3" s="476"/>
      <c r="M3" s="29"/>
      <c r="N3" s="32"/>
      <c r="O3" s="30"/>
      <c r="P3" s="33"/>
      <c r="Q3" s="222"/>
    </row>
    <row r="4" spans="1:24" s="26" customFormat="1" ht="20.100000000000001" customHeight="1" x14ac:dyDescent="0.25">
      <c r="A4" s="232"/>
      <c r="B4" s="30"/>
      <c r="C4" s="30"/>
      <c r="D4" s="476" t="s">
        <v>301</v>
      </c>
      <c r="E4" s="476"/>
      <c r="F4" s="476"/>
      <c r="G4" s="476"/>
      <c r="H4" s="476"/>
      <c r="I4" s="476"/>
      <c r="J4" s="476"/>
      <c r="K4" s="476"/>
      <c r="L4" s="223"/>
      <c r="M4" s="29"/>
      <c r="N4" s="32"/>
      <c r="O4" s="30"/>
      <c r="P4" s="33"/>
      <c r="Q4" s="222"/>
    </row>
    <row r="5" spans="1:24" s="26" customFormat="1" ht="20.100000000000001" customHeight="1" x14ac:dyDescent="0.25">
      <c r="A5" s="232"/>
      <c r="B5" s="30"/>
      <c r="C5" s="30"/>
      <c r="D5" s="30"/>
      <c r="E5" s="34"/>
      <c r="F5" s="30"/>
      <c r="G5" s="34"/>
      <c r="H5" s="30"/>
      <c r="I5" s="29"/>
      <c r="J5" s="30"/>
      <c r="K5" s="31"/>
      <c r="L5" s="30"/>
      <c r="M5" s="29"/>
      <c r="N5" s="32"/>
      <c r="O5" s="30"/>
      <c r="P5" s="33"/>
      <c r="Q5" s="222"/>
    </row>
    <row r="6" spans="1:24" s="26" customFormat="1" ht="15" customHeight="1" x14ac:dyDescent="0.25">
      <c r="A6" s="232"/>
      <c r="B6" s="30"/>
      <c r="C6" s="30"/>
      <c r="D6" s="477" t="s">
        <v>59</v>
      </c>
      <c r="E6" s="477"/>
      <c r="F6" s="477"/>
      <c r="G6" s="477"/>
      <c r="H6" s="30"/>
      <c r="I6" s="482"/>
      <c r="J6" s="482"/>
      <c r="K6" s="482"/>
      <c r="L6" s="30"/>
      <c r="M6" s="29"/>
      <c r="N6" s="32"/>
      <c r="O6" s="30"/>
      <c r="P6" s="33"/>
      <c r="Q6" s="222"/>
    </row>
    <row r="7" spans="1:24" s="11" customFormat="1" ht="15" customHeight="1" x14ac:dyDescent="0.2">
      <c r="A7" s="233"/>
      <c r="B7" s="36"/>
      <c r="C7" s="36"/>
      <c r="D7" s="36"/>
      <c r="E7" s="35"/>
      <c r="F7" s="36"/>
      <c r="G7" s="35"/>
      <c r="H7" s="36"/>
      <c r="I7" s="37"/>
      <c r="J7" s="36"/>
      <c r="K7" s="38"/>
      <c r="L7" s="36"/>
      <c r="M7" s="37"/>
      <c r="N7" s="39"/>
      <c r="O7" s="36"/>
      <c r="P7" s="40"/>
      <c r="Q7" s="8"/>
      <c r="S7" s="478" t="s">
        <v>89</v>
      </c>
      <c r="T7" s="474"/>
      <c r="U7" s="474"/>
      <c r="V7" s="474"/>
      <c r="W7" s="475"/>
    </row>
    <row r="8" spans="1:24" s="11" customFormat="1" ht="6.75" customHeight="1" x14ac:dyDescent="0.2">
      <c r="A8" s="234"/>
      <c r="B8" s="20"/>
      <c r="C8" s="20"/>
      <c r="D8" s="20"/>
      <c r="E8" s="22"/>
      <c r="F8" s="20"/>
      <c r="G8" s="22"/>
      <c r="H8" s="20"/>
      <c r="I8" s="23"/>
      <c r="J8" s="20"/>
      <c r="K8" s="24"/>
      <c r="L8" s="20"/>
      <c r="M8" s="23"/>
      <c r="N8" s="25"/>
      <c r="O8" s="20"/>
      <c r="P8" s="41"/>
      <c r="Q8" s="235"/>
    </row>
    <row r="9" spans="1:24" ht="15.75" customHeight="1" x14ac:dyDescent="0.2">
      <c r="A9" s="42" t="s">
        <v>13</v>
      </c>
      <c r="B9" s="392" t="s">
        <v>60</v>
      </c>
      <c r="C9" s="42" t="s">
        <v>11</v>
      </c>
      <c r="D9" s="42" t="s">
        <v>12</v>
      </c>
      <c r="E9" s="43" t="s">
        <v>14</v>
      </c>
      <c r="F9" s="49" t="s">
        <v>15</v>
      </c>
      <c r="G9" s="43" t="s">
        <v>16</v>
      </c>
      <c r="H9" s="49" t="s">
        <v>15</v>
      </c>
      <c r="I9" s="224" t="s">
        <v>17</v>
      </c>
      <c r="J9" s="225" t="s">
        <v>15</v>
      </c>
      <c r="K9" s="224" t="s">
        <v>18</v>
      </c>
      <c r="L9" s="225" t="s">
        <v>15</v>
      </c>
      <c r="M9" s="228" t="s">
        <v>19</v>
      </c>
      <c r="N9" s="229" t="s">
        <v>15</v>
      </c>
      <c r="O9" s="44" t="s">
        <v>57</v>
      </c>
      <c r="P9" s="45" t="s">
        <v>20</v>
      </c>
      <c r="Q9" s="42" t="s">
        <v>21</v>
      </c>
      <c r="S9" s="396" t="s">
        <v>14</v>
      </c>
      <c r="T9" s="396" t="s">
        <v>16</v>
      </c>
      <c r="U9" s="397" t="s">
        <v>18</v>
      </c>
      <c r="V9" s="398" t="s">
        <v>19</v>
      </c>
      <c r="W9" s="152" t="s">
        <v>20</v>
      </c>
      <c r="X9" s="403" t="s">
        <v>90</v>
      </c>
    </row>
    <row r="10" spans="1:24" ht="15.75" customHeight="1" x14ac:dyDescent="0.2">
      <c r="A10" s="425" t="s">
        <v>431</v>
      </c>
      <c r="B10" s="426" t="s">
        <v>432</v>
      </c>
      <c r="C10" s="425" t="s">
        <v>433</v>
      </c>
      <c r="D10" s="432" t="s">
        <v>87</v>
      </c>
      <c r="E10" s="436" t="s">
        <v>82</v>
      </c>
      <c r="F10" s="46">
        <v>0</v>
      </c>
      <c r="G10" s="436">
        <v>5.6</v>
      </c>
      <c r="H10" s="46">
        <f>VLOOKUP(G10*(-1),HAIES,2)</f>
        <v>27</v>
      </c>
      <c r="I10" s="395"/>
      <c r="J10" s="227">
        <v>0</v>
      </c>
      <c r="K10" s="395">
        <v>11.7</v>
      </c>
      <c r="L10" s="227">
        <f t="shared" ref="L10:L44" si="0">VLOOKUP(K10,PENT,2)</f>
        <v>30</v>
      </c>
      <c r="M10" s="437">
        <v>8.6</v>
      </c>
      <c r="N10" s="230">
        <f t="shared" ref="N10:N44" si="1">VLOOKUP(M10,MB,2)</f>
        <v>21</v>
      </c>
      <c r="O10" s="322">
        <v>1</v>
      </c>
      <c r="P10" s="152">
        <f t="shared" ref="P10:P44" si="2">F10+H10+J10+L10+N10</f>
        <v>78</v>
      </c>
      <c r="Q10" s="183" t="s">
        <v>52</v>
      </c>
      <c r="R10" s="181"/>
      <c r="S10" s="181" t="e">
        <f t="shared" ref="S10:S44" si="3">RANK(E10,$E$10:$E$44,2)</f>
        <v>#VALUE!</v>
      </c>
      <c r="T10" s="181">
        <f t="shared" ref="T10:T44" si="4">RANK(G10,$G$10:$G$44,2)</f>
        <v>1</v>
      </c>
      <c r="U10" s="181">
        <f t="shared" ref="U10:U44" si="5">RANK(K10,$K$10:$K$44,0)</f>
        <v>1</v>
      </c>
      <c r="V10" s="181">
        <f t="shared" ref="V10:V44" si="6">RANK(M10,$M$10:$M$44,0)</f>
        <v>2</v>
      </c>
      <c r="W10" s="181">
        <f t="shared" ref="W10:W44" si="7">RANK(X10,$X$10:$X$44,0)</f>
        <v>1</v>
      </c>
      <c r="X10" s="8">
        <v>78</v>
      </c>
    </row>
    <row r="11" spans="1:24" ht="15.75" customHeight="1" x14ac:dyDescent="0.2">
      <c r="A11" s="425" t="s">
        <v>437</v>
      </c>
      <c r="B11" s="426" t="s">
        <v>438</v>
      </c>
      <c r="C11" s="425" t="s">
        <v>201</v>
      </c>
      <c r="D11" s="432" t="s">
        <v>87</v>
      </c>
      <c r="E11" s="436" t="s">
        <v>82</v>
      </c>
      <c r="F11" s="46">
        <v>0</v>
      </c>
      <c r="G11" s="436">
        <v>6.1</v>
      </c>
      <c r="H11" s="46">
        <f>VLOOKUP(G11*(-1),HAIES,2)</f>
        <v>20</v>
      </c>
      <c r="I11" s="395"/>
      <c r="J11" s="227">
        <v>0</v>
      </c>
      <c r="K11" s="395">
        <v>10</v>
      </c>
      <c r="L11" s="227">
        <f t="shared" si="0"/>
        <v>21</v>
      </c>
      <c r="M11" s="437">
        <v>9.07</v>
      </c>
      <c r="N11" s="230">
        <f t="shared" si="1"/>
        <v>23</v>
      </c>
      <c r="O11" s="322">
        <v>2</v>
      </c>
      <c r="P11" s="152">
        <f t="shared" si="2"/>
        <v>64</v>
      </c>
      <c r="Q11" s="183" t="s">
        <v>52</v>
      </c>
      <c r="R11" s="181"/>
      <c r="S11" s="181" t="e">
        <f t="shared" si="3"/>
        <v>#VALUE!</v>
      </c>
      <c r="T11" s="181">
        <f t="shared" si="4"/>
        <v>4</v>
      </c>
      <c r="U11" s="181">
        <f t="shared" si="5"/>
        <v>2</v>
      </c>
      <c r="V11" s="181">
        <f t="shared" si="6"/>
        <v>1</v>
      </c>
      <c r="W11" s="181">
        <f t="shared" si="7"/>
        <v>2</v>
      </c>
      <c r="X11" s="8">
        <v>64</v>
      </c>
    </row>
    <row r="12" spans="1:24" ht="15.75" customHeight="1" x14ac:dyDescent="0.2">
      <c r="A12" s="425" t="s">
        <v>452</v>
      </c>
      <c r="B12" s="426" t="s">
        <v>453</v>
      </c>
      <c r="C12" s="425" t="s">
        <v>454</v>
      </c>
      <c r="D12" s="432" t="s">
        <v>87</v>
      </c>
      <c r="E12" s="436" t="s">
        <v>82</v>
      </c>
      <c r="F12" s="46">
        <v>0</v>
      </c>
      <c r="G12" s="436">
        <v>6.4</v>
      </c>
      <c r="H12" s="46">
        <f>VLOOKUP(G12*(-1),HAIES,2)</f>
        <v>17</v>
      </c>
      <c r="I12" s="395"/>
      <c r="J12" s="227">
        <v>0</v>
      </c>
      <c r="K12" s="395">
        <v>9.8000000000000007</v>
      </c>
      <c r="L12" s="227">
        <f t="shared" si="0"/>
        <v>20</v>
      </c>
      <c r="M12" s="437">
        <v>8.1999999999999993</v>
      </c>
      <c r="N12" s="230">
        <f t="shared" si="1"/>
        <v>19</v>
      </c>
      <c r="O12" s="322">
        <v>3</v>
      </c>
      <c r="P12" s="152">
        <f t="shared" si="2"/>
        <v>56</v>
      </c>
      <c r="Q12" s="183" t="s">
        <v>52</v>
      </c>
      <c r="R12" s="181"/>
      <c r="S12" s="181" t="e">
        <f t="shared" si="3"/>
        <v>#VALUE!</v>
      </c>
      <c r="T12" s="181">
        <f t="shared" si="4"/>
        <v>6</v>
      </c>
      <c r="U12" s="181">
        <f t="shared" si="5"/>
        <v>3</v>
      </c>
      <c r="V12" s="181">
        <f t="shared" si="6"/>
        <v>3</v>
      </c>
      <c r="W12" s="181">
        <f t="shared" si="7"/>
        <v>3</v>
      </c>
      <c r="X12" s="8">
        <v>56</v>
      </c>
    </row>
    <row r="13" spans="1:24" ht="15.75" customHeight="1" x14ac:dyDescent="0.2">
      <c r="A13" s="425" t="s">
        <v>470</v>
      </c>
      <c r="B13" s="426" t="s">
        <v>471</v>
      </c>
      <c r="C13" s="425" t="s">
        <v>472</v>
      </c>
      <c r="D13" s="423" t="s">
        <v>94</v>
      </c>
      <c r="E13" s="436" t="s">
        <v>82</v>
      </c>
      <c r="F13" s="46">
        <v>0</v>
      </c>
      <c r="G13" s="436">
        <v>5.8</v>
      </c>
      <c r="H13" s="46">
        <f>VLOOKUP(G13*(-1),HAIES,2)</f>
        <v>24</v>
      </c>
      <c r="I13" s="395"/>
      <c r="J13" s="227">
        <v>0</v>
      </c>
      <c r="K13" s="395">
        <v>9.2100000000000009</v>
      </c>
      <c r="L13" s="227">
        <f t="shared" si="0"/>
        <v>17</v>
      </c>
      <c r="M13" s="437">
        <v>5.65</v>
      </c>
      <c r="N13" s="230">
        <f t="shared" si="1"/>
        <v>10</v>
      </c>
      <c r="O13" s="322">
        <v>4</v>
      </c>
      <c r="P13" s="152">
        <f t="shared" si="2"/>
        <v>51</v>
      </c>
      <c r="Q13" s="183" t="s">
        <v>52</v>
      </c>
      <c r="R13" s="181"/>
      <c r="S13" s="181" t="e">
        <f t="shared" si="3"/>
        <v>#VALUE!</v>
      </c>
      <c r="T13" s="181">
        <f t="shared" si="4"/>
        <v>2</v>
      </c>
      <c r="U13" s="181">
        <f t="shared" si="5"/>
        <v>10</v>
      </c>
      <c r="V13" s="181">
        <f t="shared" si="6"/>
        <v>21</v>
      </c>
      <c r="W13" s="181">
        <f t="shared" si="7"/>
        <v>4</v>
      </c>
      <c r="X13" s="8">
        <v>51</v>
      </c>
    </row>
    <row r="14" spans="1:24" ht="15.75" customHeight="1" x14ac:dyDescent="0.2">
      <c r="A14" s="425" t="s">
        <v>395</v>
      </c>
      <c r="B14" s="426" t="s">
        <v>396</v>
      </c>
      <c r="C14" s="425" t="s">
        <v>397</v>
      </c>
      <c r="D14" s="425" t="s">
        <v>100</v>
      </c>
      <c r="E14" s="436">
        <v>5.2</v>
      </c>
      <c r="F14" s="46">
        <f>VLOOKUP(E14*(-1),VIT,2)</f>
        <v>14</v>
      </c>
      <c r="G14" s="436" t="s">
        <v>82</v>
      </c>
      <c r="H14" s="46">
        <v>0</v>
      </c>
      <c r="I14" s="395"/>
      <c r="J14" s="227">
        <v>0</v>
      </c>
      <c r="K14" s="395">
        <v>9.65</v>
      </c>
      <c r="L14" s="227">
        <f t="shared" si="0"/>
        <v>19</v>
      </c>
      <c r="M14" s="437">
        <v>7.3</v>
      </c>
      <c r="N14" s="230">
        <f t="shared" si="1"/>
        <v>16</v>
      </c>
      <c r="O14" s="322">
        <v>5</v>
      </c>
      <c r="P14" s="152">
        <f t="shared" si="2"/>
        <v>49</v>
      </c>
      <c r="Q14" s="183" t="s">
        <v>52</v>
      </c>
      <c r="R14" s="181"/>
      <c r="S14" s="181">
        <f t="shared" si="3"/>
        <v>1</v>
      </c>
      <c r="T14" s="181" t="e">
        <f t="shared" si="4"/>
        <v>#VALUE!</v>
      </c>
      <c r="U14" s="181">
        <f t="shared" si="5"/>
        <v>4</v>
      </c>
      <c r="V14" s="181">
        <f t="shared" si="6"/>
        <v>5</v>
      </c>
      <c r="W14" s="181">
        <f t="shared" si="7"/>
        <v>5</v>
      </c>
      <c r="X14" s="8">
        <v>49</v>
      </c>
    </row>
    <row r="15" spans="1:24" ht="15.75" customHeight="1" x14ac:dyDescent="0.2">
      <c r="A15" s="425" t="s">
        <v>398</v>
      </c>
      <c r="B15" s="426" t="s">
        <v>110</v>
      </c>
      <c r="C15" s="425" t="s">
        <v>399</v>
      </c>
      <c r="D15" s="423" t="s">
        <v>92</v>
      </c>
      <c r="E15" s="436" t="s">
        <v>82</v>
      </c>
      <c r="F15" s="46">
        <v>0</v>
      </c>
      <c r="G15" s="436">
        <v>6.6</v>
      </c>
      <c r="H15" s="46">
        <f>VLOOKUP(G15*(-1),HAIES,2)</f>
        <v>15</v>
      </c>
      <c r="I15" s="395"/>
      <c r="J15" s="227">
        <v>0</v>
      </c>
      <c r="K15" s="395">
        <v>9.57</v>
      </c>
      <c r="L15" s="227">
        <f t="shared" si="0"/>
        <v>19</v>
      </c>
      <c r="M15" s="437">
        <v>7.1</v>
      </c>
      <c r="N15" s="230">
        <f t="shared" si="1"/>
        <v>15</v>
      </c>
      <c r="O15" s="322">
        <v>5</v>
      </c>
      <c r="P15" s="152">
        <f t="shared" si="2"/>
        <v>49</v>
      </c>
      <c r="Q15" s="183" t="s">
        <v>52</v>
      </c>
      <c r="R15" s="181"/>
      <c r="S15" s="181" t="e">
        <f t="shared" si="3"/>
        <v>#VALUE!</v>
      </c>
      <c r="T15" s="181">
        <f t="shared" si="4"/>
        <v>8</v>
      </c>
      <c r="U15" s="181">
        <f t="shared" si="5"/>
        <v>6</v>
      </c>
      <c r="V15" s="181">
        <f t="shared" si="6"/>
        <v>7</v>
      </c>
      <c r="W15" s="181">
        <f t="shared" si="7"/>
        <v>5</v>
      </c>
      <c r="X15" s="8">
        <v>49</v>
      </c>
    </row>
    <row r="16" spans="1:24" ht="15.75" customHeight="1" x14ac:dyDescent="0.2">
      <c r="A16" s="425" t="s">
        <v>461</v>
      </c>
      <c r="B16" s="426" t="s">
        <v>462</v>
      </c>
      <c r="C16" s="425" t="s">
        <v>463</v>
      </c>
      <c r="D16" s="423" t="s">
        <v>94</v>
      </c>
      <c r="E16" s="436" t="s">
        <v>82</v>
      </c>
      <c r="F16" s="46">
        <v>0</v>
      </c>
      <c r="G16" s="436">
        <v>6</v>
      </c>
      <c r="H16" s="46">
        <f>VLOOKUP(G16*(-1),HAIES,2)</f>
        <v>21</v>
      </c>
      <c r="I16" s="395"/>
      <c r="J16" s="227">
        <v>0</v>
      </c>
      <c r="K16" s="395">
        <v>8.9600000000000009</v>
      </c>
      <c r="L16" s="227">
        <f t="shared" si="0"/>
        <v>16</v>
      </c>
      <c r="M16" s="437">
        <v>6.39</v>
      </c>
      <c r="N16" s="230">
        <f t="shared" si="1"/>
        <v>12</v>
      </c>
      <c r="O16" s="322">
        <v>5</v>
      </c>
      <c r="P16" s="152">
        <f t="shared" si="2"/>
        <v>49</v>
      </c>
      <c r="Q16" s="183" t="s">
        <v>52</v>
      </c>
      <c r="R16" s="181"/>
      <c r="S16" s="181" t="e">
        <f t="shared" si="3"/>
        <v>#VALUE!</v>
      </c>
      <c r="T16" s="181">
        <f t="shared" si="4"/>
        <v>3</v>
      </c>
      <c r="U16" s="181">
        <f t="shared" si="5"/>
        <v>15</v>
      </c>
      <c r="V16" s="181">
        <f t="shared" si="6"/>
        <v>12</v>
      </c>
      <c r="W16" s="181">
        <f t="shared" si="7"/>
        <v>5</v>
      </c>
      <c r="X16" s="8">
        <v>49</v>
      </c>
    </row>
    <row r="17" spans="1:24" ht="15.75" customHeight="1" x14ac:dyDescent="0.2">
      <c r="A17" s="425" t="s">
        <v>458</v>
      </c>
      <c r="B17" s="426" t="s">
        <v>459</v>
      </c>
      <c r="C17" s="425" t="s">
        <v>460</v>
      </c>
      <c r="D17" s="432" t="s">
        <v>87</v>
      </c>
      <c r="E17" s="436">
        <v>5.4</v>
      </c>
      <c r="F17" s="46">
        <f>VLOOKUP(E17*(-1),VIT,2)</f>
        <v>12</v>
      </c>
      <c r="G17" s="436" t="s">
        <v>82</v>
      </c>
      <c r="H17" s="46">
        <v>0</v>
      </c>
      <c r="I17" s="395"/>
      <c r="J17" s="227">
        <v>0</v>
      </c>
      <c r="K17" s="395">
        <v>9.6</v>
      </c>
      <c r="L17" s="227">
        <f t="shared" si="0"/>
        <v>19</v>
      </c>
      <c r="M17" s="437">
        <v>7.42</v>
      </c>
      <c r="N17" s="230">
        <f t="shared" si="1"/>
        <v>16</v>
      </c>
      <c r="O17" s="322">
        <v>8</v>
      </c>
      <c r="P17" s="152">
        <f t="shared" si="2"/>
        <v>47</v>
      </c>
      <c r="Q17" s="183" t="s">
        <v>52</v>
      </c>
      <c r="S17" s="181">
        <f t="shared" si="3"/>
        <v>5</v>
      </c>
      <c r="T17" s="181" t="e">
        <f t="shared" si="4"/>
        <v>#VALUE!</v>
      </c>
      <c r="U17" s="181">
        <f t="shared" si="5"/>
        <v>5</v>
      </c>
      <c r="V17" s="181">
        <f t="shared" si="6"/>
        <v>4</v>
      </c>
      <c r="W17" s="181">
        <f t="shared" si="7"/>
        <v>8</v>
      </c>
      <c r="X17" s="8">
        <v>47</v>
      </c>
    </row>
    <row r="18" spans="1:24" ht="15.75" customHeight="1" x14ac:dyDescent="0.2">
      <c r="A18" s="425" t="s">
        <v>450</v>
      </c>
      <c r="B18" s="426" t="s">
        <v>161</v>
      </c>
      <c r="C18" s="425" t="s">
        <v>451</v>
      </c>
      <c r="D18" s="432" t="s">
        <v>87</v>
      </c>
      <c r="E18" s="436" t="s">
        <v>82</v>
      </c>
      <c r="F18" s="46">
        <v>0</v>
      </c>
      <c r="G18" s="436">
        <v>6.6</v>
      </c>
      <c r="H18" s="46">
        <f>VLOOKUP(G18*(-1),HAIES,2)</f>
        <v>15</v>
      </c>
      <c r="I18" s="395"/>
      <c r="J18" s="227">
        <v>0</v>
      </c>
      <c r="K18" s="395">
        <v>9.14</v>
      </c>
      <c r="L18" s="227">
        <f t="shared" si="0"/>
        <v>17</v>
      </c>
      <c r="M18" s="437">
        <v>7.01</v>
      </c>
      <c r="N18" s="230">
        <f t="shared" si="1"/>
        <v>15</v>
      </c>
      <c r="O18" s="322">
        <v>8</v>
      </c>
      <c r="P18" s="152">
        <f t="shared" si="2"/>
        <v>47</v>
      </c>
      <c r="Q18" s="183" t="s">
        <v>52</v>
      </c>
      <c r="S18" s="181" t="e">
        <f t="shared" si="3"/>
        <v>#VALUE!</v>
      </c>
      <c r="T18" s="181">
        <f t="shared" si="4"/>
        <v>8</v>
      </c>
      <c r="U18" s="181">
        <f t="shared" si="5"/>
        <v>12</v>
      </c>
      <c r="V18" s="181">
        <f t="shared" si="6"/>
        <v>8</v>
      </c>
      <c r="W18" s="181">
        <f t="shared" si="7"/>
        <v>8</v>
      </c>
      <c r="X18" s="8">
        <v>47</v>
      </c>
    </row>
    <row r="19" spans="1:24" ht="15.75" customHeight="1" x14ac:dyDescent="0.2">
      <c r="A19" s="425" t="s">
        <v>417</v>
      </c>
      <c r="B19" s="426" t="s">
        <v>229</v>
      </c>
      <c r="C19" s="425" t="s">
        <v>418</v>
      </c>
      <c r="D19" s="423" t="s">
        <v>93</v>
      </c>
      <c r="E19" s="436" t="s">
        <v>82</v>
      </c>
      <c r="F19" s="46">
        <v>0</v>
      </c>
      <c r="G19" s="436">
        <v>6.4</v>
      </c>
      <c r="H19" s="46">
        <f>VLOOKUP(G19*(-1),HAIES,2)</f>
        <v>17</v>
      </c>
      <c r="I19" s="395"/>
      <c r="J19" s="227">
        <v>0</v>
      </c>
      <c r="K19" s="395">
        <v>9.5</v>
      </c>
      <c r="L19" s="227">
        <f t="shared" si="0"/>
        <v>19</v>
      </c>
      <c r="M19" s="437">
        <v>5.9</v>
      </c>
      <c r="N19" s="230">
        <f t="shared" si="1"/>
        <v>11</v>
      </c>
      <c r="O19" s="322">
        <v>8</v>
      </c>
      <c r="P19" s="152">
        <f t="shared" si="2"/>
        <v>47</v>
      </c>
      <c r="Q19" s="183" t="s">
        <v>52</v>
      </c>
      <c r="R19" s="181"/>
      <c r="S19" s="181" t="e">
        <f t="shared" si="3"/>
        <v>#VALUE!</v>
      </c>
      <c r="T19" s="181">
        <f t="shared" si="4"/>
        <v>6</v>
      </c>
      <c r="U19" s="181">
        <f t="shared" si="5"/>
        <v>7</v>
      </c>
      <c r="V19" s="181">
        <f t="shared" si="6"/>
        <v>19</v>
      </c>
      <c r="W19" s="181">
        <f t="shared" si="7"/>
        <v>8</v>
      </c>
      <c r="X19" s="8">
        <v>47</v>
      </c>
    </row>
    <row r="20" spans="1:24" ht="15.75" customHeight="1" x14ac:dyDescent="0.2">
      <c r="A20" s="425" t="s">
        <v>415</v>
      </c>
      <c r="B20" s="426" t="s">
        <v>416</v>
      </c>
      <c r="C20" s="425" t="s">
        <v>412</v>
      </c>
      <c r="D20" s="423" t="s">
        <v>93</v>
      </c>
      <c r="E20" s="436" t="s">
        <v>82</v>
      </c>
      <c r="F20" s="46">
        <v>0</v>
      </c>
      <c r="G20" s="436">
        <v>6.3</v>
      </c>
      <c r="H20" s="46">
        <f>VLOOKUP(G20*(-1),HAIES,2)</f>
        <v>18</v>
      </c>
      <c r="I20" s="395"/>
      <c r="J20" s="227">
        <v>0</v>
      </c>
      <c r="K20" s="395">
        <v>9.1199999999999992</v>
      </c>
      <c r="L20" s="227">
        <f t="shared" si="0"/>
        <v>17</v>
      </c>
      <c r="M20" s="437">
        <v>6.15</v>
      </c>
      <c r="N20" s="230">
        <f t="shared" si="1"/>
        <v>11</v>
      </c>
      <c r="O20" s="322">
        <v>11</v>
      </c>
      <c r="P20" s="152">
        <f t="shared" si="2"/>
        <v>46</v>
      </c>
      <c r="Q20" s="183" t="s">
        <v>52</v>
      </c>
      <c r="R20" s="181"/>
      <c r="S20" s="181" t="e">
        <f t="shared" si="3"/>
        <v>#VALUE!</v>
      </c>
      <c r="T20" s="181">
        <f t="shared" si="4"/>
        <v>5</v>
      </c>
      <c r="U20" s="181">
        <f t="shared" si="5"/>
        <v>13</v>
      </c>
      <c r="V20" s="181">
        <f t="shared" si="6"/>
        <v>17</v>
      </c>
      <c r="W20" s="181">
        <f t="shared" si="7"/>
        <v>11</v>
      </c>
      <c r="X20" s="8">
        <v>46</v>
      </c>
    </row>
    <row r="21" spans="1:24" ht="15.75" customHeight="1" x14ac:dyDescent="0.2">
      <c r="A21" s="425" t="s">
        <v>389</v>
      </c>
      <c r="B21" s="426" t="s">
        <v>390</v>
      </c>
      <c r="C21" s="425" t="s">
        <v>391</v>
      </c>
      <c r="D21" s="425" t="s">
        <v>100</v>
      </c>
      <c r="E21" s="436">
        <v>5.2</v>
      </c>
      <c r="F21" s="46">
        <f>VLOOKUP(E21*(-1),VIT,2)</f>
        <v>14</v>
      </c>
      <c r="G21" s="436" t="s">
        <v>82</v>
      </c>
      <c r="H21" s="46">
        <v>0</v>
      </c>
      <c r="I21" s="395"/>
      <c r="J21" s="227">
        <v>0</v>
      </c>
      <c r="K21" s="395">
        <v>9.16</v>
      </c>
      <c r="L21" s="227">
        <f t="shared" si="0"/>
        <v>17</v>
      </c>
      <c r="M21" s="437">
        <v>6.9</v>
      </c>
      <c r="N21" s="230">
        <f t="shared" si="1"/>
        <v>14</v>
      </c>
      <c r="O21" s="322">
        <v>12</v>
      </c>
      <c r="P21" s="152">
        <f t="shared" si="2"/>
        <v>45</v>
      </c>
      <c r="Q21" s="183" t="s">
        <v>52</v>
      </c>
      <c r="R21" s="181"/>
      <c r="S21" s="181">
        <f t="shared" si="3"/>
        <v>1</v>
      </c>
      <c r="T21" s="181" t="e">
        <f t="shared" si="4"/>
        <v>#VALUE!</v>
      </c>
      <c r="U21" s="181">
        <f t="shared" si="5"/>
        <v>11</v>
      </c>
      <c r="V21" s="181">
        <f t="shared" si="6"/>
        <v>9</v>
      </c>
      <c r="W21" s="181">
        <f t="shared" si="7"/>
        <v>12</v>
      </c>
      <c r="X21" s="8">
        <v>45</v>
      </c>
    </row>
    <row r="22" spans="1:24" ht="15.75" customHeight="1" x14ac:dyDescent="0.2">
      <c r="A22" s="425" t="s">
        <v>392</v>
      </c>
      <c r="B22" s="426" t="s">
        <v>393</v>
      </c>
      <c r="C22" s="425" t="s">
        <v>394</v>
      </c>
      <c r="D22" s="425" t="s">
        <v>100</v>
      </c>
      <c r="E22" s="436">
        <v>5.2</v>
      </c>
      <c r="F22" s="46">
        <f>VLOOKUP(E22*(-1),VIT,2)</f>
        <v>14</v>
      </c>
      <c r="G22" s="436" t="s">
        <v>82</v>
      </c>
      <c r="H22" s="46">
        <v>0</v>
      </c>
      <c r="I22" s="395"/>
      <c r="J22" s="227">
        <v>0</v>
      </c>
      <c r="K22" s="395">
        <v>9.33</v>
      </c>
      <c r="L22" s="227">
        <f t="shared" si="0"/>
        <v>18</v>
      </c>
      <c r="M22" s="437">
        <v>6.25</v>
      </c>
      <c r="N22" s="230">
        <f t="shared" si="1"/>
        <v>12</v>
      </c>
      <c r="O22" s="322">
        <v>13</v>
      </c>
      <c r="P22" s="152">
        <f t="shared" si="2"/>
        <v>44</v>
      </c>
      <c r="Q22" s="183" t="s">
        <v>52</v>
      </c>
      <c r="R22" s="181"/>
      <c r="S22" s="181">
        <f t="shared" si="3"/>
        <v>1</v>
      </c>
      <c r="T22" s="181" t="e">
        <f t="shared" si="4"/>
        <v>#VALUE!</v>
      </c>
      <c r="U22" s="181">
        <f t="shared" si="5"/>
        <v>9</v>
      </c>
      <c r="V22" s="181">
        <f t="shared" si="6"/>
        <v>15</v>
      </c>
      <c r="W22" s="181">
        <f t="shared" si="7"/>
        <v>13</v>
      </c>
      <c r="X22" s="8">
        <v>44</v>
      </c>
    </row>
    <row r="23" spans="1:24" ht="15.75" customHeight="1" x14ac:dyDescent="0.2">
      <c r="A23" s="425" t="s">
        <v>475</v>
      </c>
      <c r="B23" s="426" t="s">
        <v>476</v>
      </c>
      <c r="C23" s="425" t="s">
        <v>477</v>
      </c>
      <c r="D23" s="423" t="s">
        <v>94</v>
      </c>
      <c r="E23" s="436">
        <v>5.5</v>
      </c>
      <c r="F23" s="46">
        <f>VLOOKUP(E23*(-1),VIT,2)</f>
        <v>11</v>
      </c>
      <c r="G23" s="436" t="s">
        <v>82</v>
      </c>
      <c r="H23" s="46">
        <v>0</v>
      </c>
      <c r="I23" s="395"/>
      <c r="J23" s="227">
        <v>0</v>
      </c>
      <c r="K23" s="395">
        <v>9.4</v>
      </c>
      <c r="L23" s="227">
        <f t="shared" si="0"/>
        <v>18</v>
      </c>
      <c r="M23" s="437">
        <v>6.29</v>
      </c>
      <c r="N23" s="230">
        <f t="shared" si="1"/>
        <v>12</v>
      </c>
      <c r="O23" s="322">
        <v>14</v>
      </c>
      <c r="P23" s="152">
        <f t="shared" si="2"/>
        <v>41</v>
      </c>
      <c r="Q23" s="183" t="s">
        <v>52</v>
      </c>
      <c r="R23" s="181"/>
      <c r="S23" s="181">
        <f t="shared" si="3"/>
        <v>7</v>
      </c>
      <c r="T23" s="181" t="e">
        <f t="shared" si="4"/>
        <v>#VALUE!</v>
      </c>
      <c r="U23" s="181">
        <f t="shared" si="5"/>
        <v>8</v>
      </c>
      <c r="V23" s="181">
        <f t="shared" si="6"/>
        <v>14</v>
      </c>
      <c r="W23" s="181">
        <f t="shared" si="7"/>
        <v>14</v>
      </c>
      <c r="X23" s="8">
        <v>41</v>
      </c>
    </row>
    <row r="24" spans="1:24" ht="15.75" customHeight="1" x14ac:dyDescent="0.2">
      <c r="A24" s="425" t="s">
        <v>442</v>
      </c>
      <c r="B24" s="426" t="s">
        <v>443</v>
      </c>
      <c r="C24" s="425" t="s">
        <v>444</v>
      </c>
      <c r="D24" s="432" t="s">
        <v>87</v>
      </c>
      <c r="E24" s="436" t="s">
        <v>82</v>
      </c>
      <c r="F24" s="46">
        <v>0</v>
      </c>
      <c r="G24" s="436">
        <v>7.5</v>
      </c>
      <c r="H24" s="46">
        <f>VLOOKUP(G24*(-1),HAIES,2)</f>
        <v>9</v>
      </c>
      <c r="I24" s="395"/>
      <c r="J24" s="227">
        <v>0</v>
      </c>
      <c r="K24" s="395">
        <v>8.8000000000000007</v>
      </c>
      <c r="L24" s="227">
        <f t="shared" si="0"/>
        <v>15</v>
      </c>
      <c r="M24" s="437">
        <v>6.74</v>
      </c>
      <c r="N24" s="230">
        <f t="shared" si="1"/>
        <v>13</v>
      </c>
      <c r="O24" s="322">
        <v>15</v>
      </c>
      <c r="P24" s="152">
        <f t="shared" si="2"/>
        <v>37</v>
      </c>
      <c r="Q24" s="183" t="s">
        <v>52</v>
      </c>
      <c r="S24" s="181" t="e">
        <f t="shared" si="3"/>
        <v>#VALUE!</v>
      </c>
      <c r="T24" s="181">
        <f t="shared" si="4"/>
        <v>15</v>
      </c>
      <c r="U24" s="181">
        <f t="shared" si="5"/>
        <v>16</v>
      </c>
      <c r="V24" s="181">
        <f t="shared" si="6"/>
        <v>10</v>
      </c>
      <c r="W24" s="181">
        <f t="shared" si="7"/>
        <v>15</v>
      </c>
      <c r="X24" s="8">
        <v>37</v>
      </c>
    </row>
    <row r="25" spans="1:24" ht="15.75" customHeight="1" x14ac:dyDescent="0.2">
      <c r="A25" s="425" t="s">
        <v>448</v>
      </c>
      <c r="B25" s="426" t="s">
        <v>449</v>
      </c>
      <c r="C25" s="425" t="s">
        <v>227</v>
      </c>
      <c r="D25" s="432" t="s">
        <v>87</v>
      </c>
      <c r="E25" s="436">
        <v>5.7</v>
      </c>
      <c r="F25" s="46">
        <f t="shared" ref="F25:F31" si="8">VLOOKUP(E25*(-1),VIT,2)</f>
        <v>9</v>
      </c>
      <c r="G25" s="436" t="s">
        <v>82</v>
      </c>
      <c r="H25" s="46">
        <v>0</v>
      </c>
      <c r="I25" s="395"/>
      <c r="J25" s="227">
        <v>0</v>
      </c>
      <c r="K25" s="395">
        <v>8.6999999999999993</v>
      </c>
      <c r="L25" s="227">
        <f t="shared" si="0"/>
        <v>15</v>
      </c>
      <c r="M25" s="437">
        <v>6.73</v>
      </c>
      <c r="N25" s="230">
        <f t="shared" si="1"/>
        <v>13</v>
      </c>
      <c r="O25" s="322">
        <v>15</v>
      </c>
      <c r="P25" s="152">
        <f t="shared" si="2"/>
        <v>37</v>
      </c>
      <c r="Q25" s="183" t="s">
        <v>52</v>
      </c>
      <c r="R25" s="181"/>
      <c r="S25" s="181">
        <f t="shared" si="3"/>
        <v>10</v>
      </c>
      <c r="T25" s="181" t="e">
        <f t="shared" si="4"/>
        <v>#VALUE!</v>
      </c>
      <c r="U25" s="181">
        <f t="shared" si="5"/>
        <v>17</v>
      </c>
      <c r="V25" s="181">
        <f t="shared" si="6"/>
        <v>11</v>
      </c>
      <c r="W25" s="181">
        <f t="shared" si="7"/>
        <v>15</v>
      </c>
      <c r="X25" s="8">
        <v>37</v>
      </c>
    </row>
    <row r="26" spans="1:24" ht="15.75" customHeight="1" x14ac:dyDescent="0.2">
      <c r="A26" s="425" t="s">
        <v>422</v>
      </c>
      <c r="B26" s="426" t="s">
        <v>423</v>
      </c>
      <c r="C26" s="425" t="s">
        <v>424</v>
      </c>
      <c r="D26" s="423" t="s">
        <v>93</v>
      </c>
      <c r="E26" s="436">
        <v>5.8</v>
      </c>
      <c r="F26" s="46">
        <f t="shared" si="8"/>
        <v>9</v>
      </c>
      <c r="G26" s="436" t="s">
        <v>82</v>
      </c>
      <c r="H26" s="46">
        <v>0</v>
      </c>
      <c r="I26" s="395"/>
      <c r="J26" s="227">
        <v>0</v>
      </c>
      <c r="K26" s="395">
        <v>9.0500000000000007</v>
      </c>
      <c r="L26" s="227">
        <f t="shared" si="0"/>
        <v>16</v>
      </c>
      <c r="M26" s="437">
        <v>6</v>
      </c>
      <c r="N26" s="230">
        <f t="shared" si="1"/>
        <v>11</v>
      </c>
      <c r="O26" s="322">
        <v>17</v>
      </c>
      <c r="P26" s="152">
        <f t="shared" si="2"/>
        <v>36</v>
      </c>
      <c r="Q26" s="183" t="s">
        <v>52</v>
      </c>
      <c r="S26" s="181">
        <f t="shared" si="3"/>
        <v>13</v>
      </c>
      <c r="T26" s="181" t="e">
        <f t="shared" si="4"/>
        <v>#VALUE!</v>
      </c>
      <c r="U26" s="181">
        <f t="shared" si="5"/>
        <v>14</v>
      </c>
      <c r="V26" s="181">
        <f t="shared" si="6"/>
        <v>18</v>
      </c>
      <c r="W26" s="181">
        <f t="shared" si="7"/>
        <v>17</v>
      </c>
      <c r="X26" s="8">
        <v>36</v>
      </c>
    </row>
    <row r="27" spans="1:24" ht="15.75" customHeight="1" x14ac:dyDescent="0.2">
      <c r="A27" s="425" t="s">
        <v>455</v>
      </c>
      <c r="B27" s="426" t="s">
        <v>456</v>
      </c>
      <c r="C27" s="425" t="s">
        <v>457</v>
      </c>
      <c r="D27" s="432" t="s">
        <v>87</v>
      </c>
      <c r="E27" s="436">
        <v>5.4</v>
      </c>
      <c r="F27" s="46">
        <f t="shared" si="8"/>
        <v>12</v>
      </c>
      <c r="G27" s="436" t="s">
        <v>82</v>
      </c>
      <c r="H27" s="46">
        <v>0</v>
      </c>
      <c r="I27" s="395"/>
      <c r="J27" s="227">
        <v>0</v>
      </c>
      <c r="K27" s="395">
        <v>8.5</v>
      </c>
      <c r="L27" s="227">
        <f t="shared" si="0"/>
        <v>14</v>
      </c>
      <c r="M27" s="437">
        <v>5.3</v>
      </c>
      <c r="N27" s="230">
        <f t="shared" si="1"/>
        <v>9</v>
      </c>
      <c r="O27" s="322">
        <v>18</v>
      </c>
      <c r="P27" s="152">
        <f t="shared" si="2"/>
        <v>35</v>
      </c>
      <c r="Q27" s="183" t="s">
        <v>52</v>
      </c>
      <c r="R27" s="181"/>
      <c r="S27" s="181">
        <f t="shared" si="3"/>
        <v>5</v>
      </c>
      <c r="T27" s="181" t="e">
        <f t="shared" si="4"/>
        <v>#VALUE!</v>
      </c>
      <c r="U27" s="181">
        <f t="shared" si="5"/>
        <v>19</v>
      </c>
      <c r="V27" s="181">
        <f t="shared" si="6"/>
        <v>24</v>
      </c>
      <c r="W27" s="181">
        <f t="shared" si="7"/>
        <v>18</v>
      </c>
      <c r="X27" s="8">
        <v>35</v>
      </c>
    </row>
    <row r="28" spans="1:24" ht="15.75" customHeight="1" x14ac:dyDescent="0.2">
      <c r="A28" s="425" t="s">
        <v>428</v>
      </c>
      <c r="B28" s="426" t="s">
        <v>429</v>
      </c>
      <c r="C28" s="425" t="s">
        <v>430</v>
      </c>
      <c r="D28" s="432" t="s">
        <v>87</v>
      </c>
      <c r="E28" s="436">
        <v>6.1</v>
      </c>
      <c r="F28" s="46">
        <f t="shared" si="8"/>
        <v>7</v>
      </c>
      <c r="G28" s="436" t="s">
        <v>82</v>
      </c>
      <c r="H28" s="46">
        <v>0</v>
      </c>
      <c r="I28" s="395"/>
      <c r="J28" s="227">
        <v>0</v>
      </c>
      <c r="K28" s="395">
        <v>8</v>
      </c>
      <c r="L28" s="227">
        <f t="shared" si="0"/>
        <v>11</v>
      </c>
      <c r="M28" s="437">
        <v>7.29</v>
      </c>
      <c r="N28" s="230">
        <f t="shared" si="1"/>
        <v>16</v>
      </c>
      <c r="O28" s="322">
        <v>19</v>
      </c>
      <c r="P28" s="152">
        <f t="shared" si="2"/>
        <v>34</v>
      </c>
      <c r="Q28" s="183" t="s">
        <v>52</v>
      </c>
      <c r="R28" s="181"/>
      <c r="S28" s="181">
        <f t="shared" si="3"/>
        <v>17</v>
      </c>
      <c r="T28" s="181" t="e">
        <f t="shared" si="4"/>
        <v>#VALUE!</v>
      </c>
      <c r="U28" s="181">
        <f t="shared" si="5"/>
        <v>30</v>
      </c>
      <c r="V28" s="181">
        <f t="shared" si="6"/>
        <v>6</v>
      </c>
      <c r="W28" s="181">
        <f t="shared" si="7"/>
        <v>19</v>
      </c>
      <c r="X28" s="8">
        <v>34</v>
      </c>
    </row>
    <row r="29" spans="1:24" ht="15.75" customHeight="1" x14ac:dyDescent="0.2">
      <c r="A29" s="425" t="s">
        <v>445</v>
      </c>
      <c r="B29" s="426" t="s">
        <v>446</v>
      </c>
      <c r="C29" s="425" t="s">
        <v>447</v>
      </c>
      <c r="D29" s="432" t="s">
        <v>87</v>
      </c>
      <c r="E29" s="436">
        <v>5.7</v>
      </c>
      <c r="F29" s="46">
        <f t="shared" si="8"/>
        <v>9</v>
      </c>
      <c r="G29" s="436" t="s">
        <v>82</v>
      </c>
      <c r="H29" s="46">
        <v>0</v>
      </c>
      <c r="I29" s="395"/>
      <c r="J29" s="227">
        <v>0</v>
      </c>
      <c r="K29" s="395">
        <v>8.4</v>
      </c>
      <c r="L29" s="227">
        <f t="shared" si="0"/>
        <v>13</v>
      </c>
      <c r="M29" s="437">
        <v>6.35</v>
      </c>
      <c r="N29" s="230">
        <f t="shared" si="1"/>
        <v>12</v>
      </c>
      <c r="O29" s="322">
        <v>19</v>
      </c>
      <c r="P29" s="152">
        <f t="shared" si="2"/>
        <v>34</v>
      </c>
      <c r="Q29" s="183" t="s">
        <v>52</v>
      </c>
      <c r="R29" s="181"/>
      <c r="S29" s="181">
        <f t="shared" si="3"/>
        <v>10</v>
      </c>
      <c r="T29" s="181" t="e">
        <f t="shared" si="4"/>
        <v>#VALUE!</v>
      </c>
      <c r="U29" s="181">
        <f t="shared" si="5"/>
        <v>21</v>
      </c>
      <c r="V29" s="181">
        <f t="shared" si="6"/>
        <v>13</v>
      </c>
      <c r="W29" s="181">
        <f t="shared" si="7"/>
        <v>19</v>
      </c>
      <c r="X29" s="8">
        <v>34</v>
      </c>
    </row>
    <row r="30" spans="1:24" ht="15.75" customHeight="1" x14ac:dyDescent="0.2">
      <c r="A30" s="425" t="s">
        <v>439</v>
      </c>
      <c r="B30" s="426" t="s">
        <v>440</v>
      </c>
      <c r="C30" s="425" t="s">
        <v>441</v>
      </c>
      <c r="D30" s="432" t="s">
        <v>87</v>
      </c>
      <c r="E30" s="436">
        <v>5.5</v>
      </c>
      <c r="F30" s="46">
        <f t="shared" si="8"/>
        <v>11</v>
      </c>
      <c r="G30" s="436" t="s">
        <v>82</v>
      </c>
      <c r="H30" s="46">
        <v>0</v>
      </c>
      <c r="I30" s="395"/>
      <c r="J30" s="227">
        <v>0</v>
      </c>
      <c r="K30" s="395">
        <v>8.1999999999999993</v>
      </c>
      <c r="L30" s="227">
        <f t="shared" si="0"/>
        <v>12</v>
      </c>
      <c r="M30" s="437">
        <v>6.2</v>
      </c>
      <c r="N30" s="230">
        <f t="shared" si="1"/>
        <v>11</v>
      </c>
      <c r="O30" s="322">
        <v>19</v>
      </c>
      <c r="P30" s="152">
        <f t="shared" si="2"/>
        <v>34</v>
      </c>
      <c r="Q30" s="183" t="s">
        <v>52</v>
      </c>
      <c r="S30" s="181">
        <f t="shared" si="3"/>
        <v>7</v>
      </c>
      <c r="T30" s="181" t="e">
        <f t="shared" si="4"/>
        <v>#VALUE!</v>
      </c>
      <c r="U30" s="181">
        <f t="shared" si="5"/>
        <v>24</v>
      </c>
      <c r="V30" s="181">
        <f t="shared" si="6"/>
        <v>16</v>
      </c>
      <c r="W30" s="181">
        <f t="shared" si="7"/>
        <v>19</v>
      </c>
      <c r="X30" s="8">
        <v>34</v>
      </c>
    </row>
    <row r="31" spans="1:24" ht="12.75" x14ac:dyDescent="0.2">
      <c r="A31" s="425" t="s">
        <v>405</v>
      </c>
      <c r="B31" s="426" t="s">
        <v>406</v>
      </c>
      <c r="C31" s="425" t="s">
        <v>407</v>
      </c>
      <c r="D31" s="423" t="s">
        <v>92</v>
      </c>
      <c r="E31" s="436">
        <v>5.2</v>
      </c>
      <c r="F31" s="46">
        <f t="shared" si="8"/>
        <v>14</v>
      </c>
      <c r="G31" s="436" t="s">
        <v>82</v>
      </c>
      <c r="H31" s="46">
        <v>0</v>
      </c>
      <c r="I31" s="395"/>
      <c r="J31" s="227">
        <v>0</v>
      </c>
      <c r="K31" s="395">
        <v>7.9</v>
      </c>
      <c r="L31" s="227">
        <f t="shared" si="0"/>
        <v>11</v>
      </c>
      <c r="M31" s="437">
        <v>5.18</v>
      </c>
      <c r="N31" s="230">
        <f t="shared" si="1"/>
        <v>9</v>
      </c>
      <c r="O31" s="322">
        <v>19</v>
      </c>
      <c r="P31" s="152">
        <f t="shared" si="2"/>
        <v>34</v>
      </c>
      <c r="Q31" s="183" t="s">
        <v>52</v>
      </c>
      <c r="S31" s="181">
        <f t="shared" si="3"/>
        <v>1</v>
      </c>
      <c r="T31" s="181" t="e">
        <f t="shared" si="4"/>
        <v>#VALUE!</v>
      </c>
      <c r="U31" s="181">
        <f t="shared" si="5"/>
        <v>32</v>
      </c>
      <c r="V31" s="181">
        <f t="shared" si="6"/>
        <v>28</v>
      </c>
      <c r="W31" s="181">
        <f t="shared" si="7"/>
        <v>19</v>
      </c>
      <c r="X31" s="8">
        <v>34</v>
      </c>
    </row>
    <row r="32" spans="1:24" ht="15.75" customHeight="1" x14ac:dyDescent="0.2">
      <c r="A32" s="425" t="s">
        <v>425</v>
      </c>
      <c r="B32" s="426" t="s">
        <v>426</v>
      </c>
      <c r="C32" s="425" t="s">
        <v>427</v>
      </c>
      <c r="D32" s="432" t="s">
        <v>87</v>
      </c>
      <c r="E32" s="436" t="s">
        <v>82</v>
      </c>
      <c r="F32" s="46">
        <v>0</v>
      </c>
      <c r="G32" s="436">
        <v>7</v>
      </c>
      <c r="H32" s="46">
        <f>VLOOKUP(G32*(-1),HAIES,2)</f>
        <v>12</v>
      </c>
      <c r="I32" s="395"/>
      <c r="J32" s="227">
        <v>0</v>
      </c>
      <c r="K32" s="395">
        <v>7.91</v>
      </c>
      <c r="L32" s="227">
        <f t="shared" si="0"/>
        <v>11</v>
      </c>
      <c r="M32" s="437">
        <v>5.6</v>
      </c>
      <c r="N32" s="230">
        <f t="shared" si="1"/>
        <v>10</v>
      </c>
      <c r="O32" s="322">
        <v>23</v>
      </c>
      <c r="P32" s="152">
        <f t="shared" si="2"/>
        <v>33</v>
      </c>
      <c r="Q32" s="183" t="s">
        <v>52</v>
      </c>
      <c r="R32" s="181"/>
      <c r="S32" s="181" t="e">
        <f t="shared" si="3"/>
        <v>#VALUE!</v>
      </c>
      <c r="T32" s="181">
        <f t="shared" si="4"/>
        <v>11</v>
      </c>
      <c r="U32" s="181">
        <f t="shared" si="5"/>
        <v>31</v>
      </c>
      <c r="V32" s="181">
        <f t="shared" si="6"/>
        <v>22</v>
      </c>
      <c r="W32" s="181">
        <f t="shared" si="7"/>
        <v>23</v>
      </c>
      <c r="X32" s="8">
        <v>33</v>
      </c>
    </row>
    <row r="33" spans="1:24" ht="15.75" customHeight="1" x14ac:dyDescent="0.2">
      <c r="A33" s="425">
        <v>2515490</v>
      </c>
      <c r="B33" s="426" t="s">
        <v>402</v>
      </c>
      <c r="C33" s="425" t="s">
        <v>403</v>
      </c>
      <c r="D33" s="423" t="s">
        <v>92</v>
      </c>
      <c r="E33" s="436">
        <v>5.9</v>
      </c>
      <c r="F33" s="46">
        <f>VLOOKUP(E33*(-1),VIT,2)</f>
        <v>8</v>
      </c>
      <c r="G33" s="436" t="s">
        <v>82</v>
      </c>
      <c r="H33" s="46">
        <v>0</v>
      </c>
      <c r="I33" s="395"/>
      <c r="J33" s="227">
        <v>0</v>
      </c>
      <c r="K33" s="395">
        <v>8.56</v>
      </c>
      <c r="L33" s="227">
        <f t="shared" si="0"/>
        <v>14</v>
      </c>
      <c r="M33" s="437">
        <v>5.83</v>
      </c>
      <c r="N33" s="230">
        <f t="shared" si="1"/>
        <v>10</v>
      </c>
      <c r="O33" s="322">
        <v>24</v>
      </c>
      <c r="P33" s="152">
        <f t="shared" si="2"/>
        <v>32</v>
      </c>
      <c r="Q33" s="183" t="s">
        <v>52</v>
      </c>
      <c r="R33" s="181"/>
      <c r="S33" s="181">
        <f t="shared" si="3"/>
        <v>14</v>
      </c>
      <c r="T33" s="181" t="e">
        <f t="shared" si="4"/>
        <v>#VALUE!</v>
      </c>
      <c r="U33" s="181">
        <f t="shared" si="5"/>
        <v>18</v>
      </c>
      <c r="V33" s="181">
        <f t="shared" si="6"/>
        <v>20</v>
      </c>
      <c r="W33" s="181">
        <f t="shared" si="7"/>
        <v>24</v>
      </c>
      <c r="X33" s="8">
        <v>32</v>
      </c>
    </row>
    <row r="34" spans="1:24" ht="15.75" customHeight="1" x14ac:dyDescent="0.2">
      <c r="A34" s="425" t="s">
        <v>400</v>
      </c>
      <c r="B34" s="426" t="s">
        <v>110</v>
      </c>
      <c r="C34" s="425" t="s">
        <v>401</v>
      </c>
      <c r="D34" s="423" t="s">
        <v>92</v>
      </c>
      <c r="E34" s="436" t="s">
        <v>82</v>
      </c>
      <c r="F34" s="46">
        <v>0</v>
      </c>
      <c r="G34" s="436">
        <v>6.9</v>
      </c>
      <c r="H34" s="46">
        <f>VLOOKUP(G34*(-1),HAIES,2)</f>
        <v>12</v>
      </c>
      <c r="I34" s="395"/>
      <c r="J34" s="227">
        <v>0</v>
      </c>
      <c r="K34" s="395">
        <v>8.0299999999999994</v>
      </c>
      <c r="L34" s="227">
        <f t="shared" si="0"/>
        <v>11</v>
      </c>
      <c r="M34" s="437">
        <v>5.12</v>
      </c>
      <c r="N34" s="230">
        <f t="shared" si="1"/>
        <v>9</v>
      </c>
      <c r="O34" s="322">
        <v>24</v>
      </c>
      <c r="P34" s="152">
        <f t="shared" si="2"/>
        <v>32</v>
      </c>
      <c r="Q34" s="183" t="s">
        <v>52</v>
      </c>
      <c r="R34" s="181"/>
      <c r="S34" s="181" t="e">
        <f t="shared" si="3"/>
        <v>#VALUE!</v>
      </c>
      <c r="T34" s="181">
        <f t="shared" si="4"/>
        <v>10</v>
      </c>
      <c r="U34" s="181">
        <f t="shared" si="5"/>
        <v>29</v>
      </c>
      <c r="V34" s="181">
        <f t="shared" si="6"/>
        <v>29</v>
      </c>
      <c r="W34" s="181">
        <f t="shared" si="7"/>
        <v>24</v>
      </c>
      <c r="X34" s="8">
        <v>32</v>
      </c>
    </row>
    <row r="35" spans="1:24" ht="15.75" customHeight="1" x14ac:dyDescent="0.2">
      <c r="A35" s="425" t="s">
        <v>464</v>
      </c>
      <c r="B35" s="426" t="s">
        <v>465</v>
      </c>
      <c r="C35" s="425" t="s">
        <v>466</v>
      </c>
      <c r="D35" s="423" t="s">
        <v>94</v>
      </c>
      <c r="E35" s="436" t="s">
        <v>82</v>
      </c>
      <c r="F35" s="46">
        <v>0</v>
      </c>
      <c r="G35" s="436">
        <v>7.2</v>
      </c>
      <c r="H35" s="46">
        <f>VLOOKUP(G35*(-1),HAIES,2)</f>
        <v>11</v>
      </c>
      <c r="I35" s="395"/>
      <c r="J35" s="227">
        <v>0</v>
      </c>
      <c r="K35" s="395">
        <v>8.3000000000000007</v>
      </c>
      <c r="L35" s="227">
        <f t="shared" si="0"/>
        <v>13</v>
      </c>
      <c r="M35" s="437">
        <v>4.82</v>
      </c>
      <c r="N35" s="230">
        <f t="shared" si="1"/>
        <v>8</v>
      </c>
      <c r="O35" s="322">
        <v>24</v>
      </c>
      <c r="P35" s="152">
        <f t="shared" si="2"/>
        <v>32</v>
      </c>
      <c r="Q35" s="183" t="s">
        <v>52</v>
      </c>
      <c r="S35" s="181" t="e">
        <f t="shared" si="3"/>
        <v>#VALUE!</v>
      </c>
      <c r="T35" s="181">
        <f t="shared" si="4"/>
        <v>12</v>
      </c>
      <c r="U35" s="181">
        <f t="shared" si="5"/>
        <v>23</v>
      </c>
      <c r="V35" s="181">
        <f t="shared" si="6"/>
        <v>32</v>
      </c>
      <c r="W35" s="181">
        <f t="shared" si="7"/>
        <v>24</v>
      </c>
      <c r="X35" s="8">
        <v>32</v>
      </c>
    </row>
    <row r="36" spans="1:24" ht="15.75" customHeight="1" x14ac:dyDescent="0.2">
      <c r="A36" s="425" t="s">
        <v>419</v>
      </c>
      <c r="B36" s="426" t="s">
        <v>420</v>
      </c>
      <c r="C36" s="425" t="s">
        <v>421</v>
      </c>
      <c r="D36" s="423" t="s">
        <v>93</v>
      </c>
      <c r="E36" s="436">
        <v>5.5</v>
      </c>
      <c r="F36" s="46">
        <f>VLOOKUP(E36*(-1),VIT,2)</f>
        <v>11</v>
      </c>
      <c r="G36" s="436" t="s">
        <v>82</v>
      </c>
      <c r="H36" s="46">
        <v>0</v>
      </c>
      <c r="I36" s="395"/>
      <c r="J36" s="227">
        <v>0</v>
      </c>
      <c r="K36" s="395">
        <v>8.35</v>
      </c>
      <c r="L36" s="227">
        <f t="shared" si="0"/>
        <v>13</v>
      </c>
      <c r="M36" s="437">
        <v>4.79</v>
      </c>
      <c r="N36" s="230">
        <f t="shared" si="1"/>
        <v>8</v>
      </c>
      <c r="O36" s="322">
        <v>24</v>
      </c>
      <c r="P36" s="152">
        <f t="shared" si="2"/>
        <v>32</v>
      </c>
      <c r="Q36" s="183" t="s">
        <v>52</v>
      </c>
      <c r="R36" s="181"/>
      <c r="S36" s="181">
        <f t="shared" si="3"/>
        <v>7</v>
      </c>
      <c r="T36" s="181" t="e">
        <f t="shared" si="4"/>
        <v>#VALUE!</v>
      </c>
      <c r="U36" s="181">
        <f t="shared" si="5"/>
        <v>22</v>
      </c>
      <c r="V36" s="181">
        <f t="shared" si="6"/>
        <v>34</v>
      </c>
      <c r="W36" s="181">
        <f t="shared" si="7"/>
        <v>24</v>
      </c>
      <c r="X36" s="8">
        <v>32</v>
      </c>
    </row>
    <row r="37" spans="1:24" ht="15.75" customHeight="1" x14ac:dyDescent="0.2">
      <c r="A37" s="425">
        <v>2015200</v>
      </c>
      <c r="B37" s="426" t="s">
        <v>408</v>
      </c>
      <c r="C37" s="425" t="s">
        <v>409</v>
      </c>
      <c r="D37" s="423" t="s">
        <v>92</v>
      </c>
      <c r="E37" s="436" t="s">
        <v>82</v>
      </c>
      <c r="F37" s="46">
        <v>0</v>
      </c>
      <c r="G37" s="436">
        <v>7.3</v>
      </c>
      <c r="H37" s="46">
        <f>VLOOKUP(G37*(-1),HAIES,2)</f>
        <v>10</v>
      </c>
      <c r="I37" s="395"/>
      <c r="J37" s="227">
        <v>0</v>
      </c>
      <c r="K37" s="395">
        <v>8.0399999999999991</v>
      </c>
      <c r="L37" s="227">
        <f t="shared" si="0"/>
        <v>11</v>
      </c>
      <c r="M37" s="437">
        <v>5.4</v>
      </c>
      <c r="N37" s="230">
        <f t="shared" si="1"/>
        <v>9</v>
      </c>
      <c r="O37" s="322">
        <v>28</v>
      </c>
      <c r="P37" s="152">
        <f t="shared" si="2"/>
        <v>30</v>
      </c>
      <c r="Q37" s="183" t="s">
        <v>52</v>
      </c>
      <c r="S37" s="181" t="e">
        <f t="shared" si="3"/>
        <v>#VALUE!</v>
      </c>
      <c r="T37" s="181">
        <f t="shared" si="4"/>
        <v>13</v>
      </c>
      <c r="U37" s="181">
        <f t="shared" si="5"/>
        <v>28</v>
      </c>
      <c r="V37" s="181">
        <f t="shared" si="6"/>
        <v>23</v>
      </c>
      <c r="W37" s="181">
        <f t="shared" si="7"/>
        <v>28</v>
      </c>
      <c r="X37" s="8">
        <v>30</v>
      </c>
    </row>
    <row r="38" spans="1:24" ht="15.75" customHeight="1" x14ac:dyDescent="0.2">
      <c r="A38" s="425" t="s">
        <v>473</v>
      </c>
      <c r="B38" s="426" t="s">
        <v>474</v>
      </c>
      <c r="C38" s="425" t="s">
        <v>183</v>
      </c>
      <c r="D38" s="423" t="s">
        <v>94</v>
      </c>
      <c r="E38" s="436">
        <v>6</v>
      </c>
      <c r="F38" s="46">
        <f>VLOOKUP(E38*(-1),VIT,2)</f>
        <v>7</v>
      </c>
      <c r="G38" s="436" t="s">
        <v>82</v>
      </c>
      <c r="H38" s="46">
        <v>0</v>
      </c>
      <c r="I38" s="395"/>
      <c r="J38" s="227">
        <v>0</v>
      </c>
      <c r="K38" s="395">
        <v>8.5</v>
      </c>
      <c r="L38" s="227">
        <f t="shared" si="0"/>
        <v>14</v>
      </c>
      <c r="M38" s="437">
        <v>5.27</v>
      </c>
      <c r="N38" s="230">
        <f t="shared" si="1"/>
        <v>9</v>
      </c>
      <c r="O38" s="322">
        <v>28</v>
      </c>
      <c r="P38" s="152">
        <f t="shared" si="2"/>
        <v>30</v>
      </c>
      <c r="Q38" s="183" t="s">
        <v>52</v>
      </c>
      <c r="R38" s="181"/>
      <c r="S38" s="181">
        <f t="shared" si="3"/>
        <v>16</v>
      </c>
      <c r="T38" s="181" t="e">
        <f t="shared" si="4"/>
        <v>#VALUE!</v>
      </c>
      <c r="U38" s="181">
        <f t="shared" si="5"/>
        <v>19</v>
      </c>
      <c r="V38" s="181">
        <f t="shared" si="6"/>
        <v>26</v>
      </c>
      <c r="W38" s="181">
        <f t="shared" si="7"/>
        <v>28</v>
      </c>
      <c r="X38" s="8">
        <v>30</v>
      </c>
    </row>
    <row r="39" spans="1:24" ht="12.75" x14ac:dyDescent="0.2">
      <c r="A39" s="425">
        <v>2515491</v>
      </c>
      <c r="B39" s="426" t="s">
        <v>402</v>
      </c>
      <c r="C39" s="425" t="s">
        <v>404</v>
      </c>
      <c r="D39" s="423" t="s">
        <v>92</v>
      </c>
      <c r="E39" s="436">
        <v>5.7</v>
      </c>
      <c r="F39" s="46">
        <f>VLOOKUP(E39*(-1),VIT,2)</f>
        <v>9</v>
      </c>
      <c r="G39" s="436" t="s">
        <v>82</v>
      </c>
      <c r="H39" s="46">
        <v>0</v>
      </c>
      <c r="I39" s="395"/>
      <c r="J39" s="227">
        <v>0</v>
      </c>
      <c r="K39" s="395">
        <v>8.14</v>
      </c>
      <c r="L39" s="227">
        <f t="shared" si="0"/>
        <v>12</v>
      </c>
      <c r="M39" s="437">
        <v>5</v>
      </c>
      <c r="N39" s="230">
        <f t="shared" si="1"/>
        <v>8</v>
      </c>
      <c r="O39" s="322">
        <v>30</v>
      </c>
      <c r="P39" s="152">
        <f t="shared" si="2"/>
        <v>29</v>
      </c>
      <c r="Q39" s="183" t="s">
        <v>52</v>
      </c>
      <c r="S39" s="181">
        <f t="shared" si="3"/>
        <v>10</v>
      </c>
      <c r="T39" s="181" t="e">
        <f t="shared" si="4"/>
        <v>#VALUE!</v>
      </c>
      <c r="U39" s="181">
        <f t="shared" si="5"/>
        <v>25</v>
      </c>
      <c r="V39" s="181">
        <f t="shared" si="6"/>
        <v>30</v>
      </c>
      <c r="W39" s="181">
        <f t="shared" si="7"/>
        <v>30</v>
      </c>
      <c r="X39" s="8">
        <v>29</v>
      </c>
    </row>
    <row r="40" spans="1:24" ht="12.75" x14ac:dyDescent="0.2">
      <c r="A40" s="425" t="s">
        <v>413</v>
      </c>
      <c r="B40" s="426" t="s">
        <v>414</v>
      </c>
      <c r="C40" s="425" t="s">
        <v>284</v>
      </c>
      <c r="D40" s="423" t="s">
        <v>92</v>
      </c>
      <c r="E40" s="436">
        <v>5.9</v>
      </c>
      <c r="F40" s="46">
        <f>VLOOKUP(E40*(-1),VIT,2)</f>
        <v>8</v>
      </c>
      <c r="G40" s="436" t="s">
        <v>82</v>
      </c>
      <c r="H40" s="46">
        <v>0</v>
      </c>
      <c r="I40" s="395"/>
      <c r="J40" s="227">
        <v>0</v>
      </c>
      <c r="K40" s="395">
        <v>8.08</v>
      </c>
      <c r="L40" s="227">
        <f t="shared" si="0"/>
        <v>11</v>
      </c>
      <c r="M40" s="437">
        <v>4.82</v>
      </c>
      <c r="N40" s="230">
        <f t="shared" si="1"/>
        <v>8</v>
      </c>
      <c r="O40" s="322">
        <v>31</v>
      </c>
      <c r="P40" s="152">
        <f t="shared" si="2"/>
        <v>27</v>
      </c>
      <c r="Q40" s="183" t="s">
        <v>52</v>
      </c>
      <c r="R40" s="181"/>
      <c r="S40" s="181">
        <f t="shared" si="3"/>
        <v>14</v>
      </c>
      <c r="T40" s="181" t="e">
        <f t="shared" si="4"/>
        <v>#VALUE!</v>
      </c>
      <c r="U40" s="181">
        <f t="shared" si="5"/>
        <v>27</v>
      </c>
      <c r="V40" s="181">
        <f t="shared" si="6"/>
        <v>32</v>
      </c>
      <c r="W40" s="181">
        <f t="shared" si="7"/>
        <v>31</v>
      </c>
      <c r="X40" s="8">
        <v>27</v>
      </c>
    </row>
    <row r="41" spans="1:24" ht="15.75" customHeight="1" x14ac:dyDescent="0.2">
      <c r="A41" s="425" t="s">
        <v>410</v>
      </c>
      <c r="B41" s="426" t="s">
        <v>411</v>
      </c>
      <c r="C41" s="425" t="s">
        <v>412</v>
      </c>
      <c r="D41" s="423" t="s">
        <v>92</v>
      </c>
      <c r="E41" s="436" t="s">
        <v>82</v>
      </c>
      <c r="F41" s="46">
        <v>0</v>
      </c>
      <c r="G41" s="436">
        <v>7.3</v>
      </c>
      <c r="H41" s="46">
        <f>VLOOKUP(G41*(-1),HAIES,2)</f>
        <v>10</v>
      </c>
      <c r="I41" s="395"/>
      <c r="J41" s="227">
        <v>0</v>
      </c>
      <c r="K41" s="395">
        <v>7.83</v>
      </c>
      <c r="L41" s="227">
        <f t="shared" si="0"/>
        <v>11</v>
      </c>
      <c r="M41" s="437">
        <v>4.0999999999999996</v>
      </c>
      <c r="N41" s="230">
        <f t="shared" si="1"/>
        <v>6</v>
      </c>
      <c r="O41" s="322">
        <v>31</v>
      </c>
      <c r="P41" s="152">
        <f t="shared" si="2"/>
        <v>27</v>
      </c>
      <c r="Q41" s="183" t="s">
        <v>52</v>
      </c>
      <c r="R41" s="181"/>
      <c r="S41" s="181" t="e">
        <f t="shared" si="3"/>
        <v>#VALUE!</v>
      </c>
      <c r="T41" s="181">
        <f t="shared" si="4"/>
        <v>13</v>
      </c>
      <c r="U41" s="181">
        <f t="shared" si="5"/>
        <v>33</v>
      </c>
      <c r="V41" s="181">
        <f t="shared" si="6"/>
        <v>35</v>
      </c>
      <c r="W41" s="181">
        <f t="shared" si="7"/>
        <v>31</v>
      </c>
      <c r="X41" s="8">
        <v>27</v>
      </c>
    </row>
    <row r="42" spans="1:24" ht="15.75" customHeight="1" x14ac:dyDescent="0.2">
      <c r="A42" s="425" t="s">
        <v>434</v>
      </c>
      <c r="B42" s="426" t="s">
        <v>435</v>
      </c>
      <c r="C42" s="425" t="s">
        <v>436</v>
      </c>
      <c r="D42" s="432" t="s">
        <v>87</v>
      </c>
      <c r="E42" s="436" t="s">
        <v>82</v>
      </c>
      <c r="F42" s="46">
        <v>0</v>
      </c>
      <c r="G42" s="436">
        <v>8.5</v>
      </c>
      <c r="H42" s="46">
        <f>VLOOKUP(G42*(-1),HAIES,2)</f>
        <v>5</v>
      </c>
      <c r="I42" s="395"/>
      <c r="J42" s="227">
        <v>0</v>
      </c>
      <c r="K42" s="395">
        <v>8.1</v>
      </c>
      <c r="L42" s="227">
        <f t="shared" si="0"/>
        <v>12</v>
      </c>
      <c r="M42" s="437">
        <v>5.19</v>
      </c>
      <c r="N42" s="230">
        <f t="shared" si="1"/>
        <v>9</v>
      </c>
      <c r="O42" s="322">
        <v>33</v>
      </c>
      <c r="P42" s="152">
        <f t="shared" si="2"/>
        <v>26</v>
      </c>
      <c r="Q42" s="183" t="s">
        <v>52</v>
      </c>
      <c r="S42" s="181" t="e">
        <f t="shared" si="3"/>
        <v>#VALUE!</v>
      </c>
      <c r="T42" s="181">
        <f t="shared" si="4"/>
        <v>16</v>
      </c>
      <c r="U42" s="181">
        <f t="shared" si="5"/>
        <v>26</v>
      </c>
      <c r="V42" s="181">
        <f t="shared" si="6"/>
        <v>27</v>
      </c>
      <c r="W42" s="181">
        <f t="shared" si="7"/>
        <v>33</v>
      </c>
      <c r="X42" s="8">
        <v>26</v>
      </c>
    </row>
    <row r="43" spans="1:24" ht="15.75" customHeight="1" x14ac:dyDescent="0.2">
      <c r="A43" s="425" t="s">
        <v>467</v>
      </c>
      <c r="B43" s="426" t="s">
        <v>468</v>
      </c>
      <c r="C43" s="425" t="s">
        <v>469</v>
      </c>
      <c r="D43" s="423" t="s">
        <v>94</v>
      </c>
      <c r="E43" s="436">
        <v>6.3</v>
      </c>
      <c r="F43" s="46">
        <f>VLOOKUP(E43*(-1),VIT,2)</f>
        <v>6</v>
      </c>
      <c r="G43" s="436" t="s">
        <v>82</v>
      </c>
      <c r="H43" s="46">
        <v>0</v>
      </c>
      <c r="I43" s="395"/>
      <c r="J43" s="227">
        <v>0</v>
      </c>
      <c r="K43" s="395">
        <v>7.54</v>
      </c>
      <c r="L43" s="227">
        <f t="shared" si="0"/>
        <v>10</v>
      </c>
      <c r="M43" s="437">
        <v>5.3</v>
      </c>
      <c r="N43" s="230">
        <f t="shared" si="1"/>
        <v>9</v>
      </c>
      <c r="O43" s="322">
        <v>34</v>
      </c>
      <c r="P43" s="152">
        <f t="shared" si="2"/>
        <v>25</v>
      </c>
      <c r="Q43" s="183" t="s">
        <v>52</v>
      </c>
      <c r="S43" s="181">
        <f t="shared" si="3"/>
        <v>18</v>
      </c>
      <c r="T43" s="181" t="e">
        <f t="shared" si="4"/>
        <v>#VALUE!</v>
      </c>
      <c r="U43" s="181">
        <f t="shared" si="5"/>
        <v>34</v>
      </c>
      <c r="V43" s="181">
        <f t="shared" si="6"/>
        <v>24</v>
      </c>
      <c r="W43" s="181">
        <f t="shared" si="7"/>
        <v>34</v>
      </c>
      <c r="X43" s="8">
        <v>25</v>
      </c>
    </row>
    <row r="44" spans="1:24" ht="12.75" x14ac:dyDescent="0.2">
      <c r="A44" s="425" t="s">
        <v>478</v>
      </c>
      <c r="B44" s="426" t="s">
        <v>479</v>
      </c>
      <c r="C44" s="425" t="s">
        <v>480</v>
      </c>
      <c r="D44" s="423" t="s">
        <v>94</v>
      </c>
      <c r="E44" s="436">
        <v>6.3</v>
      </c>
      <c r="F44" s="46">
        <f>VLOOKUP(E44*(-1),VIT,2)</f>
        <v>6</v>
      </c>
      <c r="G44" s="436" t="s">
        <v>82</v>
      </c>
      <c r="H44" s="46">
        <v>0</v>
      </c>
      <c r="I44" s="395"/>
      <c r="J44" s="227">
        <v>0</v>
      </c>
      <c r="K44" s="395">
        <v>6.98</v>
      </c>
      <c r="L44" s="227">
        <f t="shared" si="0"/>
        <v>8</v>
      </c>
      <c r="M44" s="437">
        <v>4.92</v>
      </c>
      <c r="N44" s="230">
        <f t="shared" si="1"/>
        <v>8</v>
      </c>
      <c r="O44" s="322">
        <v>35</v>
      </c>
      <c r="P44" s="152">
        <f t="shared" si="2"/>
        <v>22</v>
      </c>
      <c r="Q44" s="183" t="s">
        <v>52</v>
      </c>
      <c r="S44" s="181">
        <f t="shared" si="3"/>
        <v>18</v>
      </c>
      <c r="T44" s="181" t="e">
        <f t="shared" si="4"/>
        <v>#VALUE!</v>
      </c>
      <c r="U44" s="181">
        <f t="shared" si="5"/>
        <v>35</v>
      </c>
      <c r="V44" s="181">
        <f t="shared" si="6"/>
        <v>31</v>
      </c>
      <c r="W44" s="181">
        <f t="shared" si="7"/>
        <v>35</v>
      </c>
      <c r="X44" s="8">
        <v>22</v>
      </c>
    </row>
    <row r="45" spans="1:24" ht="12.75" x14ac:dyDescent="0.2">
      <c r="A45" s="406"/>
      <c r="B45" s="410"/>
      <c r="C45" s="407"/>
      <c r="D45" s="405"/>
    </row>
    <row r="46" spans="1:24" ht="12.75" x14ac:dyDescent="0.2">
      <c r="A46" s="406"/>
      <c r="B46" s="410"/>
      <c r="C46" s="407"/>
      <c r="D46" s="405"/>
    </row>
    <row r="47" spans="1:24" ht="12.75" x14ac:dyDescent="0.2">
      <c r="A47" s="406"/>
      <c r="B47" s="410"/>
      <c r="C47" s="407"/>
      <c r="D47" s="405"/>
    </row>
    <row r="48" spans="1:24" ht="12.75" x14ac:dyDescent="0.2">
      <c r="A48" s="406"/>
      <c r="B48" s="410"/>
      <c r="C48" s="407"/>
      <c r="D48" s="405"/>
    </row>
    <row r="49" spans="1:4" ht="12.75" x14ac:dyDescent="0.2">
      <c r="A49" s="406"/>
      <c r="B49" s="410"/>
      <c r="C49" s="407"/>
      <c r="D49" s="405"/>
    </row>
    <row r="50" spans="1:4" ht="12.75" x14ac:dyDescent="0.2">
      <c r="A50" s="406"/>
      <c r="B50" s="410"/>
      <c r="C50" s="407"/>
      <c r="D50" s="405"/>
    </row>
    <row r="51" spans="1:4" ht="12.75" x14ac:dyDescent="0.2">
      <c r="A51" s="406"/>
      <c r="B51" s="410"/>
      <c r="C51" s="407"/>
      <c r="D51" s="405"/>
    </row>
    <row r="52" spans="1:4" ht="12.75" x14ac:dyDescent="0.2">
      <c r="A52" s="406"/>
      <c r="B52" s="410"/>
      <c r="C52" s="407"/>
      <c r="D52" s="405"/>
    </row>
    <row r="53" spans="1:4" ht="12.75" x14ac:dyDescent="0.2">
      <c r="A53" s="406"/>
      <c r="B53" s="410"/>
      <c r="C53" s="407"/>
      <c r="D53" s="405"/>
    </row>
    <row r="54" spans="1:4" ht="12.75" x14ac:dyDescent="0.2">
      <c r="A54" s="406"/>
      <c r="B54" s="410"/>
      <c r="C54" s="407"/>
      <c r="D54" s="405"/>
    </row>
    <row r="55" spans="1:4" ht="12.75" x14ac:dyDescent="0.2">
      <c r="A55" s="408"/>
      <c r="B55" s="410"/>
      <c r="C55" s="407"/>
      <c r="D55" s="405"/>
    </row>
    <row r="56" spans="1:4" ht="12.75" x14ac:dyDescent="0.2">
      <c r="A56" s="408"/>
      <c r="B56" s="410"/>
      <c r="C56" s="407"/>
      <c r="D56" s="405"/>
    </row>
    <row r="57" spans="1:4" ht="12.75" x14ac:dyDescent="0.2">
      <c r="A57" s="408"/>
      <c r="B57" s="410"/>
      <c r="C57" s="407"/>
      <c r="D57" s="405"/>
    </row>
    <row r="58" spans="1:4" ht="12.75" x14ac:dyDescent="0.2">
      <c r="A58" s="408"/>
      <c r="B58" s="410"/>
      <c r="C58" s="407"/>
      <c r="D58" s="405"/>
    </row>
    <row r="59" spans="1:4" ht="12.75" x14ac:dyDescent="0.2">
      <c r="A59" s="408"/>
      <c r="B59" s="410"/>
      <c r="C59" s="407"/>
      <c r="D59" s="405"/>
    </row>
    <row r="60" spans="1:4" ht="12.75" x14ac:dyDescent="0.2">
      <c r="A60" s="408"/>
      <c r="B60" s="410"/>
      <c r="C60" s="409"/>
      <c r="D60" s="405"/>
    </row>
    <row r="61" spans="1:4" ht="12.75" x14ac:dyDescent="0.2">
      <c r="A61" s="408"/>
      <c r="B61" s="409"/>
      <c r="C61" s="409"/>
      <c r="D61" s="405"/>
    </row>
    <row r="62" spans="1:4" ht="12.75" x14ac:dyDescent="0.2">
      <c r="A62" s="408"/>
      <c r="B62" s="410"/>
      <c r="C62" s="409"/>
      <c r="D62" s="405"/>
    </row>
    <row r="63" spans="1:4" ht="12.75" x14ac:dyDescent="0.2">
      <c r="A63" s="408"/>
      <c r="B63" s="410"/>
      <c r="C63" s="409"/>
      <c r="D63" s="405"/>
    </row>
  </sheetData>
  <sortState ref="A10:X44">
    <sortCondition descending="1" ref="P10:P44"/>
  </sortState>
  <mergeCells count="6">
    <mergeCell ref="S7:W7"/>
    <mergeCell ref="D2:L2"/>
    <mergeCell ref="D4:K4"/>
    <mergeCell ref="D6:G6"/>
    <mergeCell ref="I6:K6"/>
    <mergeCell ref="D3:L3"/>
  </mergeCells>
  <phoneticPr fontId="25" type="noConversion"/>
  <printOptions horizontalCentered="1" gridLines="1"/>
  <pageMargins left="0" right="0" top="0.2" bottom="0.2" header="0.51" footer="0.51"/>
  <pageSetup paperSize="9" scale="80" fitToHeight="0" orientation="portrait" horizontalDpi="300" verticalDpi="300" r:id="rId1"/>
  <headerFooter alignWithMargins="0"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8"/>
  <sheetViews>
    <sheetView workbookViewId="0">
      <selection activeCell="E11" sqref="E11"/>
    </sheetView>
  </sheetViews>
  <sheetFormatPr baseColWidth="10" defaultColWidth="11.42578125" defaultRowHeight="12" x14ac:dyDescent="0.2"/>
  <cols>
    <col min="1" max="1" width="15.42578125" style="6" bestFit="1" customWidth="1"/>
    <col min="2" max="2" width="24.28515625" style="6" bestFit="1" customWidth="1"/>
    <col min="3" max="3" width="7.7109375" style="6" customWidth="1"/>
    <col min="4" max="4" width="5.28515625" style="8" customWidth="1"/>
    <col min="5" max="5" width="3.28515625" style="52" customWidth="1"/>
    <col min="6" max="6" width="5.42578125" style="48" bestFit="1" customWidth="1"/>
    <col min="7" max="7" width="16.140625" style="8" bestFit="1" customWidth="1"/>
    <col min="8" max="8" width="16.85546875" style="7" bestFit="1" customWidth="1"/>
    <col min="9" max="9" width="11.42578125" style="8" bestFit="1" customWidth="1"/>
    <col min="10" max="10" width="5.28515625" style="53" customWidth="1"/>
    <col min="11" max="11" width="3.28515625" style="52" customWidth="1"/>
    <col min="12" max="12" width="5.42578125" style="9" bestFit="1" customWidth="1"/>
    <col min="13" max="13" width="15.42578125" style="8" bestFit="1" customWidth="1"/>
    <col min="14" max="14" width="19" style="7" bestFit="1" customWidth="1"/>
    <col min="15" max="15" width="7.7109375" style="8" customWidth="1"/>
    <col min="16" max="16" width="5.28515625" style="53" customWidth="1"/>
    <col min="17" max="17" width="3.28515625" style="52" customWidth="1"/>
    <col min="18" max="18" width="5.42578125" style="6" bestFit="1" customWidth="1"/>
    <col min="19" max="16384" width="11.42578125" style="6"/>
  </cols>
  <sheetData>
    <row r="1" spans="1:61" s="11" customFormat="1" ht="6.75" customHeight="1" x14ac:dyDescent="0.2">
      <c r="A1" s="12"/>
      <c r="B1" s="13"/>
      <c r="C1" s="13"/>
      <c r="D1" s="18"/>
      <c r="E1" s="54"/>
      <c r="F1" s="14"/>
      <c r="G1" s="15"/>
      <c r="H1" s="14"/>
      <c r="I1" s="15"/>
      <c r="J1" s="55"/>
      <c r="K1" s="18"/>
      <c r="L1" s="16"/>
      <c r="M1" s="15"/>
      <c r="N1" s="14"/>
      <c r="O1" s="15"/>
      <c r="P1" s="55"/>
      <c r="Q1" s="56"/>
      <c r="S1" s="279"/>
      <c r="T1" s="279"/>
      <c r="U1" s="279"/>
      <c r="V1" s="279"/>
    </row>
    <row r="2" spans="1:61" s="26" customFormat="1" ht="15.75" customHeight="1" x14ac:dyDescent="0.25">
      <c r="A2" s="27"/>
      <c r="B2" s="28" t="s">
        <v>99</v>
      </c>
      <c r="C2" s="28"/>
      <c r="D2" s="30"/>
      <c r="F2" s="28"/>
      <c r="G2" s="28"/>
      <c r="H2" s="34"/>
      <c r="I2" s="30"/>
      <c r="J2" s="28" t="s">
        <v>86</v>
      </c>
      <c r="K2" s="30"/>
      <c r="L2" s="31"/>
      <c r="M2" s="30"/>
      <c r="N2" s="29"/>
      <c r="O2" s="32"/>
      <c r="P2" s="30"/>
      <c r="Q2" s="33"/>
      <c r="R2" s="32"/>
      <c r="S2" s="308"/>
      <c r="T2" s="308"/>
      <c r="U2" s="308"/>
      <c r="V2" s="308"/>
    </row>
    <row r="3" spans="1:61" s="26" customFormat="1" ht="15.75" customHeight="1" x14ac:dyDescent="0.25">
      <c r="A3" s="27"/>
      <c r="B3" s="28" t="s">
        <v>29</v>
      </c>
      <c r="C3" s="28"/>
      <c r="D3" s="257" t="s">
        <v>30</v>
      </c>
      <c r="E3" s="28"/>
      <c r="F3" s="28"/>
      <c r="G3" s="28"/>
      <c r="H3" s="28"/>
      <c r="I3" s="29"/>
      <c r="J3" s="28" t="s">
        <v>301</v>
      </c>
      <c r="K3" s="31"/>
      <c r="L3" s="30"/>
      <c r="M3" s="29"/>
      <c r="N3" s="32"/>
      <c r="O3" s="32"/>
      <c r="P3" s="32"/>
      <c r="Q3" s="32"/>
      <c r="R3" s="309"/>
      <c r="S3" s="308"/>
      <c r="T3" s="308"/>
      <c r="U3" s="308"/>
      <c r="V3" s="308"/>
    </row>
    <row r="4" spans="1:61" s="11" customFormat="1" ht="8.25" customHeight="1" x14ac:dyDescent="0.25">
      <c r="A4" s="483"/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5"/>
      <c r="R4" s="279"/>
      <c r="S4" s="279"/>
      <c r="T4" s="279"/>
      <c r="U4" s="279"/>
      <c r="V4" s="279"/>
    </row>
    <row r="5" spans="1:61" s="11" customFormat="1" ht="6.75" customHeight="1" x14ac:dyDescent="0.2">
      <c r="A5" s="21"/>
      <c r="B5" s="151"/>
      <c r="C5" s="151"/>
      <c r="D5" s="25"/>
      <c r="E5" s="41"/>
      <c r="F5" s="22"/>
      <c r="G5" s="20"/>
      <c r="H5" s="22"/>
      <c r="I5" s="20"/>
      <c r="J5" s="158"/>
      <c r="K5" s="25"/>
      <c r="L5" s="23"/>
      <c r="M5" s="20"/>
      <c r="N5" s="22"/>
      <c r="O5" s="20"/>
      <c r="P5" s="158"/>
      <c r="Q5" s="25"/>
      <c r="R5" s="279"/>
      <c r="S5" s="279"/>
      <c r="T5" s="279"/>
      <c r="U5" s="279"/>
      <c r="V5" s="279"/>
    </row>
    <row r="6" spans="1:61" ht="15.75" customHeight="1" x14ac:dyDescent="0.25">
      <c r="A6" s="179"/>
      <c r="B6" s="179"/>
      <c r="C6" s="179"/>
      <c r="D6" s="179"/>
      <c r="E6" s="180"/>
      <c r="F6" s="47"/>
      <c r="G6" s="159"/>
      <c r="H6" s="163" t="s">
        <v>4</v>
      </c>
      <c r="I6" s="160"/>
      <c r="J6" s="161"/>
      <c r="K6" s="162"/>
      <c r="L6" s="58"/>
      <c r="M6" s="306"/>
      <c r="N6" s="306"/>
      <c r="O6" s="306"/>
      <c r="P6" s="306"/>
      <c r="Q6" s="307"/>
      <c r="R6" s="67"/>
      <c r="S6" s="67"/>
      <c r="T6" s="67"/>
      <c r="U6" s="67"/>
      <c r="V6" s="67"/>
    </row>
    <row r="7" spans="1:61" s="59" customFormat="1" x14ac:dyDescent="0.2">
      <c r="D7" s="297"/>
      <c r="E7" s="297"/>
      <c r="F7" s="64"/>
      <c r="G7" s="60" t="s">
        <v>31</v>
      </c>
      <c r="H7" s="61" t="s">
        <v>27</v>
      </c>
      <c r="I7" s="61"/>
      <c r="J7" s="62" t="s">
        <v>15</v>
      </c>
      <c r="K7" s="166"/>
      <c r="L7" s="66"/>
      <c r="P7" s="297"/>
      <c r="Q7" s="297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</row>
    <row r="8" spans="1:61" s="67" customFormat="1" ht="12" customHeight="1" x14ac:dyDescent="0.2">
      <c r="D8" s="298"/>
      <c r="E8" s="299"/>
      <c r="F8" s="69"/>
      <c r="G8" s="296" t="s">
        <v>432</v>
      </c>
      <c r="H8" s="296" t="s">
        <v>433</v>
      </c>
      <c r="I8" s="265" t="s">
        <v>87</v>
      </c>
      <c r="J8" s="259">
        <v>78</v>
      </c>
      <c r="K8" s="325">
        <v>1</v>
      </c>
      <c r="L8" s="70"/>
      <c r="P8" s="298"/>
      <c r="Q8" s="299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spans="1:61" s="67" customFormat="1" ht="12" customHeight="1" x14ac:dyDescent="0.2">
      <c r="D9" s="298"/>
      <c r="E9" s="299"/>
      <c r="F9" s="69"/>
      <c r="G9" s="294" t="s">
        <v>438</v>
      </c>
      <c r="H9" s="293" t="s">
        <v>201</v>
      </c>
      <c r="I9" s="265" t="s">
        <v>87</v>
      </c>
      <c r="J9" s="259">
        <v>64</v>
      </c>
      <c r="K9" s="325">
        <v>2</v>
      </c>
      <c r="L9" s="70"/>
      <c r="P9" s="298"/>
      <c r="Q9" s="299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1" s="67" customFormat="1" ht="12" customHeight="1" x14ac:dyDescent="0.2">
      <c r="D10" s="298"/>
      <c r="E10" s="299"/>
      <c r="F10" s="69"/>
      <c r="G10" s="294" t="s">
        <v>453</v>
      </c>
      <c r="H10" s="293" t="s">
        <v>454</v>
      </c>
      <c r="I10" s="265" t="s">
        <v>87</v>
      </c>
      <c r="J10" s="259">
        <v>56</v>
      </c>
      <c r="K10" s="325">
        <v>3</v>
      </c>
      <c r="L10" s="70"/>
      <c r="P10" s="298"/>
      <c r="Q10" s="299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spans="1:61" s="67" customFormat="1" ht="12" customHeight="1" x14ac:dyDescent="0.2">
      <c r="D11" s="298"/>
      <c r="E11" s="299"/>
      <c r="F11" s="69"/>
      <c r="G11" s="294" t="s">
        <v>471</v>
      </c>
      <c r="H11" s="293" t="s">
        <v>472</v>
      </c>
      <c r="I11" s="265" t="s">
        <v>94</v>
      </c>
      <c r="J11" s="259">
        <v>51</v>
      </c>
      <c r="K11" s="325">
        <v>4</v>
      </c>
      <c r="L11" s="70"/>
      <c r="P11" s="298"/>
      <c r="Q11" s="299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s="67" customFormat="1" ht="12" customHeight="1" x14ac:dyDescent="0.2">
      <c r="D12" s="298"/>
      <c r="E12" s="299"/>
      <c r="F12" s="69"/>
      <c r="G12" s="296" t="s">
        <v>396</v>
      </c>
      <c r="H12" s="296" t="s">
        <v>397</v>
      </c>
      <c r="I12" s="265" t="s">
        <v>100</v>
      </c>
      <c r="J12" s="259">
        <v>49</v>
      </c>
      <c r="K12" s="325">
        <v>5</v>
      </c>
      <c r="L12" s="70"/>
      <c r="P12" s="298"/>
      <c r="Q12" s="299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s="67" customFormat="1" ht="12" customHeight="1" x14ac:dyDescent="0.25">
      <c r="D13" s="298"/>
      <c r="E13" s="299"/>
      <c r="F13" s="69"/>
      <c r="G13" s="338" t="s">
        <v>110</v>
      </c>
      <c r="H13" s="339" t="s">
        <v>399</v>
      </c>
      <c r="I13" s="265" t="s">
        <v>92</v>
      </c>
      <c r="J13" s="259">
        <v>49</v>
      </c>
      <c r="K13" s="325">
        <v>5</v>
      </c>
      <c r="L13" s="70"/>
      <c r="P13" s="298"/>
      <c r="Q13" s="299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</row>
    <row r="14" spans="1:61" s="67" customFormat="1" ht="12" customHeight="1" x14ac:dyDescent="0.2">
      <c r="D14" s="298"/>
      <c r="E14" s="299"/>
      <c r="F14" s="69"/>
      <c r="G14" s="296" t="s">
        <v>462</v>
      </c>
      <c r="H14" s="296" t="s">
        <v>463</v>
      </c>
      <c r="I14" s="265" t="s">
        <v>94</v>
      </c>
      <c r="J14" s="259">
        <v>49</v>
      </c>
      <c r="K14" s="325">
        <v>5</v>
      </c>
      <c r="L14" s="70"/>
      <c r="P14" s="298"/>
      <c r="Q14" s="299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</row>
    <row r="15" spans="1:61" s="59" customFormat="1" x14ac:dyDescent="0.2">
      <c r="D15" s="300"/>
      <c r="E15" s="301"/>
      <c r="F15" s="69"/>
      <c r="G15" s="71" t="s">
        <v>34</v>
      </c>
      <c r="H15" s="72" t="s">
        <v>26</v>
      </c>
      <c r="I15" s="72"/>
      <c r="J15" s="73"/>
      <c r="K15" s="74"/>
      <c r="L15" s="70"/>
      <c r="P15" s="300"/>
      <c r="Q15" s="301"/>
      <c r="V15" s="67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</row>
    <row r="16" spans="1:61" s="67" customFormat="1" ht="12" customHeight="1" x14ac:dyDescent="0.2">
      <c r="D16" s="298"/>
      <c r="E16" s="299"/>
      <c r="F16" s="69"/>
      <c r="G16" s="296" t="s">
        <v>350</v>
      </c>
      <c r="H16" s="296" t="s">
        <v>332</v>
      </c>
      <c r="I16" s="265" t="s">
        <v>87</v>
      </c>
      <c r="J16" s="259">
        <v>75</v>
      </c>
      <c r="K16" s="325">
        <v>1</v>
      </c>
      <c r="L16" s="70"/>
      <c r="P16" s="298"/>
      <c r="Q16" s="299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67" customFormat="1" ht="12" customHeight="1" x14ac:dyDescent="0.2">
      <c r="D17" s="298"/>
      <c r="E17" s="299"/>
      <c r="F17" s="69"/>
      <c r="G17" s="296" t="s">
        <v>347</v>
      </c>
      <c r="H17" s="296" t="s">
        <v>348</v>
      </c>
      <c r="I17" s="265" t="s">
        <v>87</v>
      </c>
      <c r="J17" s="259">
        <v>65</v>
      </c>
      <c r="K17" s="325">
        <v>2</v>
      </c>
      <c r="L17" s="70"/>
      <c r="P17" s="298"/>
      <c r="Q17" s="299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67" customFormat="1" ht="12" customHeight="1" x14ac:dyDescent="0.2">
      <c r="D18" s="298"/>
      <c r="E18" s="299"/>
      <c r="F18" s="69"/>
      <c r="G18" s="296" t="s">
        <v>384</v>
      </c>
      <c r="H18" s="296" t="s">
        <v>385</v>
      </c>
      <c r="I18" s="265" t="s">
        <v>87</v>
      </c>
      <c r="J18" s="259">
        <v>64</v>
      </c>
      <c r="K18" s="325">
        <v>3</v>
      </c>
      <c r="L18" s="70"/>
      <c r="P18" s="298"/>
      <c r="Q18" s="299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67" customFormat="1" ht="12" customHeight="1" x14ac:dyDescent="0.2">
      <c r="D19" s="298"/>
      <c r="E19" s="299"/>
      <c r="F19" s="69"/>
      <c r="G19" s="294" t="s">
        <v>363</v>
      </c>
      <c r="H19" s="293" t="s">
        <v>364</v>
      </c>
      <c r="I19" s="265" t="s">
        <v>87</v>
      </c>
      <c r="J19" s="259">
        <v>63</v>
      </c>
      <c r="K19" s="325">
        <v>4</v>
      </c>
      <c r="L19" s="70"/>
      <c r="P19" s="298"/>
      <c r="Q19" s="29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67" customFormat="1" ht="12" customHeight="1" x14ac:dyDescent="0.2">
      <c r="D20" s="298"/>
      <c r="E20" s="299"/>
      <c r="F20" s="69"/>
      <c r="G20" s="296" t="s">
        <v>374</v>
      </c>
      <c r="H20" s="296" t="s">
        <v>375</v>
      </c>
      <c r="I20" s="265" t="s">
        <v>87</v>
      </c>
      <c r="J20" s="259">
        <v>61</v>
      </c>
      <c r="K20" s="325">
        <v>5</v>
      </c>
      <c r="L20" s="70"/>
      <c r="P20" s="298"/>
      <c r="Q20" s="299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59" customFormat="1" x14ac:dyDescent="0.2">
      <c r="D21" s="300"/>
      <c r="E21" s="301"/>
      <c r="F21" s="69"/>
      <c r="G21" s="76" t="s">
        <v>35</v>
      </c>
      <c r="H21" s="77" t="s">
        <v>27</v>
      </c>
      <c r="I21" s="77"/>
      <c r="J21" s="78"/>
      <c r="K21" s="79"/>
      <c r="L21" s="70"/>
      <c r="P21" s="300"/>
      <c r="Q21" s="301"/>
      <c r="V21" s="67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</row>
    <row r="22" spans="1:61" s="67" customFormat="1" ht="12" customHeight="1" x14ac:dyDescent="0.2">
      <c r="D22" s="298"/>
      <c r="E22" s="299"/>
      <c r="F22" s="69"/>
      <c r="G22" s="296" t="s">
        <v>222</v>
      </c>
      <c r="H22" s="296" t="s">
        <v>223</v>
      </c>
      <c r="I22" s="265" t="s">
        <v>92</v>
      </c>
      <c r="J22" s="323">
        <v>70</v>
      </c>
      <c r="K22" s="325">
        <v>1</v>
      </c>
      <c r="L22" s="70"/>
      <c r="P22" s="298"/>
      <c r="Q22" s="299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67" customFormat="1" ht="12" customHeight="1" x14ac:dyDescent="0.2">
      <c r="D23" s="298"/>
      <c r="E23" s="299"/>
      <c r="F23" s="69"/>
      <c r="G23" s="294" t="s">
        <v>255</v>
      </c>
      <c r="H23" s="293" t="s">
        <v>256</v>
      </c>
      <c r="I23" s="265" t="s">
        <v>87</v>
      </c>
      <c r="J23" s="323">
        <v>62</v>
      </c>
      <c r="K23" s="325">
        <v>2</v>
      </c>
      <c r="L23" s="70"/>
      <c r="P23" s="298"/>
      <c r="Q23" s="299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67" customFormat="1" ht="12" customHeight="1" x14ac:dyDescent="0.2">
      <c r="D24" s="298"/>
      <c r="E24" s="299"/>
      <c r="F24" s="69"/>
      <c r="G24" s="294" t="s">
        <v>272</v>
      </c>
      <c r="H24" s="293" t="s">
        <v>273</v>
      </c>
      <c r="I24" s="265" t="s">
        <v>87</v>
      </c>
      <c r="J24" s="323">
        <v>52</v>
      </c>
      <c r="K24" s="325">
        <v>3</v>
      </c>
      <c r="L24" s="70"/>
      <c r="P24" s="298"/>
      <c r="Q24" s="299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67" customFormat="1" ht="12" customHeight="1" x14ac:dyDescent="0.2">
      <c r="D25" s="298"/>
      <c r="E25" s="299"/>
      <c r="F25" s="69"/>
      <c r="G25" s="291" t="s">
        <v>188</v>
      </c>
      <c r="H25" s="294" t="s">
        <v>189</v>
      </c>
      <c r="I25" s="265" t="s">
        <v>91</v>
      </c>
      <c r="J25" s="323">
        <v>51</v>
      </c>
      <c r="K25" s="325">
        <v>4</v>
      </c>
      <c r="L25" s="70"/>
      <c r="P25" s="298"/>
      <c r="Q25" s="299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67" customFormat="1" ht="12" customHeight="1" x14ac:dyDescent="0.2">
      <c r="D26" s="298"/>
      <c r="E26" s="299"/>
      <c r="F26" s="69"/>
      <c r="G26" s="296" t="s">
        <v>225</v>
      </c>
      <c r="H26" s="296" t="s">
        <v>226</v>
      </c>
      <c r="I26" s="265" t="s">
        <v>93</v>
      </c>
      <c r="J26" s="323">
        <v>51</v>
      </c>
      <c r="K26" s="325">
        <v>4</v>
      </c>
      <c r="L26" s="70"/>
      <c r="P26" s="298"/>
      <c r="Q26" s="299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59" customFormat="1" x14ac:dyDescent="0.2">
      <c r="D27" s="300"/>
      <c r="E27" s="301"/>
      <c r="F27" s="69"/>
      <c r="G27" s="80" t="s">
        <v>35</v>
      </c>
      <c r="H27" s="81" t="s">
        <v>26</v>
      </c>
      <c r="I27" s="81"/>
      <c r="J27" s="82"/>
      <c r="K27" s="83"/>
      <c r="L27" s="70"/>
      <c r="P27" s="300"/>
      <c r="Q27" s="301"/>
      <c r="V27" s="67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</row>
    <row r="28" spans="1:61" s="67" customFormat="1" ht="12" customHeight="1" x14ac:dyDescent="0.25">
      <c r="A28" s="302"/>
      <c r="B28" s="302"/>
      <c r="C28" s="303"/>
      <c r="D28" s="298"/>
      <c r="E28" s="299"/>
      <c r="F28" s="69"/>
      <c r="G28" s="295" t="s">
        <v>141</v>
      </c>
      <c r="H28" s="295" t="s">
        <v>142</v>
      </c>
      <c r="I28" s="265" t="s">
        <v>87</v>
      </c>
      <c r="J28" s="323">
        <v>70</v>
      </c>
      <c r="K28" s="325">
        <v>1</v>
      </c>
      <c r="L28" s="70"/>
      <c r="M28" s="302"/>
      <c r="N28" s="302"/>
      <c r="O28" s="303"/>
      <c r="P28" s="298"/>
      <c r="Q28" s="299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67" customFormat="1" ht="12" customHeight="1" x14ac:dyDescent="0.25">
      <c r="A29" s="304"/>
      <c r="B29" s="302"/>
      <c r="C29" s="303"/>
      <c r="D29" s="298"/>
      <c r="E29" s="299"/>
      <c r="F29" s="69"/>
      <c r="G29" s="292" t="s">
        <v>161</v>
      </c>
      <c r="H29" s="292" t="s">
        <v>162</v>
      </c>
      <c r="I29" s="265" t="s">
        <v>87</v>
      </c>
      <c r="J29" s="323">
        <v>50</v>
      </c>
      <c r="K29" s="325">
        <v>2</v>
      </c>
      <c r="L29" s="70"/>
      <c r="M29" s="304"/>
      <c r="N29" s="302"/>
      <c r="O29" s="303"/>
      <c r="P29" s="298"/>
      <c r="Q29" s="299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67" customFormat="1" ht="12" customHeight="1" x14ac:dyDescent="0.25">
      <c r="A30" s="304"/>
      <c r="B30" s="302"/>
      <c r="C30" s="303"/>
      <c r="D30" s="298"/>
      <c r="E30" s="299"/>
      <c r="F30" s="69"/>
      <c r="G30" s="292" t="s">
        <v>170</v>
      </c>
      <c r="H30" s="292" t="s">
        <v>171</v>
      </c>
      <c r="I30" s="265" t="s">
        <v>87</v>
      </c>
      <c r="J30" s="323">
        <v>50</v>
      </c>
      <c r="K30" s="325">
        <v>2</v>
      </c>
      <c r="L30" s="70"/>
      <c r="M30" s="304"/>
      <c r="N30" s="302"/>
      <c r="O30" s="303"/>
      <c r="P30" s="298"/>
      <c r="Q30" s="299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67" customFormat="1" ht="12" customHeight="1" x14ac:dyDescent="0.25">
      <c r="A31" s="302"/>
      <c r="B31" s="302"/>
      <c r="C31" s="303"/>
      <c r="D31" s="298"/>
      <c r="E31" s="299"/>
      <c r="F31" s="69"/>
      <c r="G31" s="296" t="s">
        <v>155</v>
      </c>
      <c r="H31" s="296" t="s">
        <v>156</v>
      </c>
      <c r="I31" s="265" t="s">
        <v>87</v>
      </c>
      <c r="J31" s="323">
        <v>48</v>
      </c>
      <c r="K31" s="325">
        <v>4</v>
      </c>
      <c r="L31" s="70"/>
      <c r="M31" s="302"/>
      <c r="N31" s="302"/>
      <c r="O31" s="303"/>
      <c r="P31" s="298"/>
      <c r="Q31" s="29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67" customFormat="1" ht="12" customHeight="1" x14ac:dyDescent="0.2">
      <c r="A32" s="305"/>
      <c r="B32" s="305"/>
      <c r="C32" s="305"/>
      <c r="D32" s="298"/>
      <c r="E32" s="299"/>
      <c r="F32" s="69"/>
      <c r="G32" s="292" t="s">
        <v>173</v>
      </c>
      <c r="H32" s="292" t="s">
        <v>174</v>
      </c>
      <c r="I32" s="265" t="s">
        <v>87</v>
      </c>
      <c r="J32" s="323">
        <v>48</v>
      </c>
      <c r="K32" s="325">
        <v>4</v>
      </c>
      <c r="L32" s="70"/>
      <c r="M32" s="305"/>
      <c r="N32" s="305"/>
      <c r="O32" s="305"/>
      <c r="P32" s="298"/>
      <c r="Q32" s="299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67" customFormat="1" ht="12" customHeight="1" x14ac:dyDescent="0.2">
      <c r="A33" s="305"/>
      <c r="B33" s="305"/>
      <c r="C33" s="305"/>
      <c r="D33" s="298"/>
      <c r="E33" s="299"/>
      <c r="F33" s="69"/>
      <c r="G33" s="445"/>
      <c r="H33" s="445"/>
      <c r="I33" s="446"/>
      <c r="J33" s="448"/>
      <c r="K33" s="447"/>
      <c r="L33" s="70"/>
      <c r="M33" s="305"/>
      <c r="N33" s="305"/>
      <c r="O33" s="305"/>
      <c r="P33" s="298"/>
      <c r="Q33" s="299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61" ht="15.75" customHeight="1" x14ac:dyDescent="0.25">
      <c r="A34" s="179"/>
      <c r="B34" s="179"/>
      <c r="C34" s="179"/>
      <c r="D34" s="179"/>
      <c r="E34" s="180"/>
      <c r="F34" s="47"/>
      <c r="G34" s="159"/>
      <c r="H34" s="449" t="s">
        <v>481</v>
      </c>
      <c r="I34" s="160"/>
      <c r="J34" s="161"/>
      <c r="K34" s="162"/>
      <c r="L34" s="58"/>
      <c r="M34" s="306"/>
      <c r="N34" s="306"/>
      <c r="O34" s="306"/>
      <c r="P34" s="306"/>
      <c r="Q34" s="307"/>
      <c r="R34" s="67"/>
      <c r="S34" s="67"/>
      <c r="T34" s="67"/>
      <c r="U34" s="67"/>
      <c r="V34" s="67"/>
    </row>
    <row r="35" spans="1:61" s="59" customFormat="1" x14ac:dyDescent="0.2">
      <c r="D35" s="300"/>
      <c r="E35" s="301"/>
      <c r="F35" s="69"/>
      <c r="G35" s="76" t="s">
        <v>35</v>
      </c>
      <c r="H35" s="77" t="s">
        <v>27</v>
      </c>
      <c r="I35" s="77"/>
      <c r="J35" s="78"/>
      <c r="K35" s="79"/>
      <c r="L35" s="70"/>
      <c r="P35" s="300"/>
      <c r="Q35" s="301"/>
      <c r="V35" s="67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</row>
    <row r="36" spans="1:61" s="67" customFormat="1" ht="12" customHeight="1" x14ac:dyDescent="0.2">
      <c r="D36" s="298"/>
      <c r="E36" s="299"/>
      <c r="F36" s="69"/>
      <c r="G36" s="296" t="s">
        <v>281</v>
      </c>
      <c r="H36" s="296" t="s">
        <v>208</v>
      </c>
      <c r="I36" s="265" t="s">
        <v>87</v>
      </c>
      <c r="J36" s="323">
        <v>50</v>
      </c>
      <c r="K36" s="325">
        <v>1</v>
      </c>
      <c r="L36" s="70"/>
      <c r="P36" s="298"/>
      <c r="Q36" s="299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67" customFormat="1" ht="12" customHeight="1" x14ac:dyDescent="0.2">
      <c r="D37" s="298"/>
      <c r="E37" s="299"/>
      <c r="F37" s="69"/>
      <c r="G37" s="294" t="s">
        <v>286</v>
      </c>
      <c r="H37" s="293" t="s">
        <v>287</v>
      </c>
      <c r="I37" s="265" t="s">
        <v>87</v>
      </c>
      <c r="J37" s="323">
        <v>31</v>
      </c>
      <c r="K37" s="325">
        <v>2</v>
      </c>
      <c r="L37" s="70"/>
      <c r="P37" s="298"/>
      <c r="Q37" s="299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67" customFormat="1" ht="12" customHeight="1" x14ac:dyDescent="0.2">
      <c r="D38" s="298"/>
      <c r="E38" s="299"/>
      <c r="F38" s="69"/>
      <c r="G38" s="294" t="s">
        <v>250</v>
      </c>
      <c r="H38" s="293" t="s">
        <v>251</v>
      </c>
      <c r="I38" s="265" t="s">
        <v>87</v>
      </c>
      <c r="J38" s="323">
        <v>27</v>
      </c>
      <c r="K38" s="325">
        <v>3</v>
      </c>
      <c r="L38" s="70"/>
      <c r="P38" s="298"/>
      <c r="Q38" s="299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67" customFormat="1" ht="12" customHeight="1" x14ac:dyDescent="0.2">
      <c r="D39" s="298"/>
      <c r="E39" s="299"/>
      <c r="F39" s="69"/>
      <c r="G39" s="291" t="s">
        <v>185</v>
      </c>
      <c r="H39" s="294" t="s">
        <v>186</v>
      </c>
      <c r="I39" s="265" t="s">
        <v>100</v>
      </c>
      <c r="J39" s="323">
        <v>25</v>
      </c>
      <c r="K39" s="325">
        <v>4</v>
      </c>
      <c r="L39" s="70"/>
      <c r="P39" s="298"/>
      <c r="Q39" s="299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67" customFormat="1" ht="12" customHeight="1" x14ac:dyDescent="0.2">
      <c r="D40" s="298"/>
      <c r="E40" s="299"/>
      <c r="F40" s="69"/>
      <c r="G40" s="296" t="s">
        <v>207</v>
      </c>
      <c r="H40" s="296" t="s">
        <v>208</v>
      </c>
      <c r="I40" s="265" t="s">
        <v>92</v>
      </c>
      <c r="J40" s="323">
        <v>20</v>
      </c>
      <c r="K40" s="325">
        <v>5</v>
      </c>
      <c r="L40" s="70"/>
      <c r="P40" s="298"/>
      <c r="Q40" s="299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59" customFormat="1" x14ac:dyDescent="0.2">
      <c r="D41" s="300"/>
      <c r="E41" s="301"/>
      <c r="F41" s="69"/>
      <c r="G41" s="80" t="s">
        <v>35</v>
      </c>
      <c r="H41" s="81" t="s">
        <v>26</v>
      </c>
      <c r="I41" s="81"/>
      <c r="J41" s="82"/>
      <c r="K41" s="83"/>
      <c r="L41" s="70"/>
      <c r="P41" s="300"/>
      <c r="Q41" s="301"/>
      <c r="V41" s="67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312"/>
      <c r="BB41" s="312"/>
      <c r="BC41" s="312"/>
      <c r="BD41" s="312"/>
      <c r="BE41" s="312"/>
      <c r="BF41" s="312"/>
      <c r="BG41" s="312"/>
      <c r="BH41" s="312"/>
      <c r="BI41" s="312"/>
    </row>
    <row r="42" spans="1:61" s="67" customFormat="1" ht="12" customHeight="1" x14ac:dyDescent="0.25">
      <c r="A42" s="302"/>
      <c r="B42" s="302"/>
      <c r="C42" s="303"/>
      <c r="D42" s="298"/>
      <c r="E42" s="299"/>
      <c r="F42" s="69"/>
      <c r="G42" s="295" t="s">
        <v>179</v>
      </c>
      <c r="H42" s="295" t="s">
        <v>180</v>
      </c>
      <c r="I42" s="265" t="s">
        <v>87</v>
      </c>
      <c r="J42" s="323">
        <v>34</v>
      </c>
      <c r="K42" s="325">
        <v>1</v>
      </c>
      <c r="L42" s="70"/>
      <c r="M42" s="302"/>
      <c r="N42" s="302"/>
      <c r="O42" s="303"/>
      <c r="P42" s="298"/>
      <c r="Q42" s="299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67" customFormat="1" ht="12" customHeight="1" x14ac:dyDescent="0.25">
      <c r="A43" s="304"/>
      <c r="B43" s="302"/>
      <c r="C43" s="303"/>
      <c r="D43" s="298"/>
      <c r="E43" s="299"/>
      <c r="F43" s="69"/>
      <c r="G43" s="292" t="s">
        <v>176</v>
      </c>
      <c r="H43" s="292" t="s">
        <v>177</v>
      </c>
      <c r="I43" s="265" t="s">
        <v>87</v>
      </c>
      <c r="J43" s="323">
        <v>32</v>
      </c>
      <c r="K43" s="325">
        <v>2</v>
      </c>
      <c r="L43" s="70"/>
      <c r="M43" s="304"/>
      <c r="N43" s="302"/>
      <c r="O43" s="303"/>
      <c r="P43" s="298"/>
      <c r="Q43" s="299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67" customFormat="1" ht="12" customHeight="1" x14ac:dyDescent="0.25">
      <c r="A44" s="304"/>
      <c r="B44" s="302"/>
      <c r="C44" s="303"/>
      <c r="D44" s="298"/>
      <c r="E44" s="299"/>
      <c r="F44" s="69"/>
      <c r="G44" s="292" t="s">
        <v>153</v>
      </c>
      <c r="H44" s="292" t="s">
        <v>128</v>
      </c>
      <c r="I44" s="265" t="s">
        <v>87</v>
      </c>
      <c r="J44" s="323">
        <v>24</v>
      </c>
      <c r="K44" s="325">
        <v>3</v>
      </c>
      <c r="L44" s="70"/>
      <c r="M44" s="304"/>
      <c r="N44" s="302"/>
      <c r="O44" s="303"/>
      <c r="P44" s="298"/>
      <c r="Q44" s="299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67" customFormat="1" ht="12" customHeight="1" x14ac:dyDescent="0.25">
      <c r="A45" s="302"/>
      <c r="B45" s="302"/>
      <c r="C45" s="303"/>
      <c r="D45" s="298"/>
      <c r="E45" s="299"/>
      <c r="F45" s="69"/>
      <c r="G45" s="296" t="s">
        <v>150</v>
      </c>
      <c r="H45" s="296" t="s">
        <v>151</v>
      </c>
      <c r="I45" s="265" t="s">
        <v>87</v>
      </c>
      <c r="J45" s="323">
        <v>24</v>
      </c>
      <c r="K45" s="325">
        <v>3</v>
      </c>
      <c r="L45" s="70"/>
      <c r="M45" s="302"/>
      <c r="N45" s="302"/>
      <c r="O45" s="303"/>
      <c r="P45" s="298"/>
      <c r="Q45" s="299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67" customFormat="1" ht="12" customHeight="1" x14ac:dyDescent="0.2">
      <c r="A46" s="305"/>
      <c r="B46" s="305"/>
      <c r="C46" s="305"/>
      <c r="D46" s="298"/>
      <c r="E46" s="299"/>
      <c r="F46" s="69"/>
      <c r="G46" s="292" t="s">
        <v>136</v>
      </c>
      <c r="H46" s="292" t="s">
        <v>137</v>
      </c>
      <c r="I46" s="265" t="s">
        <v>93</v>
      </c>
      <c r="J46" s="323">
        <v>22</v>
      </c>
      <c r="K46" s="325">
        <v>5</v>
      </c>
      <c r="L46" s="70"/>
      <c r="M46" s="305"/>
      <c r="N46" s="305"/>
      <c r="O46" s="305"/>
      <c r="P46" s="298"/>
      <c r="Q46" s="299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67" customFormat="1" ht="12" customHeight="1" x14ac:dyDescent="0.2">
      <c r="A47" s="305"/>
      <c r="B47" s="305"/>
      <c r="C47" s="305"/>
      <c r="D47" s="298"/>
      <c r="E47" s="299"/>
      <c r="F47" s="69"/>
      <c r="G47" s="445"/>
      <c r="H47" s="445"/>
      <c r="I47" s="446"/>
      <c r="J47" s="448"/>
      <c r="K47" s="447"/>
      <c r="L47" s="70"/>
      <c r="M47" s="305"/>
      <c r="N47" s="305"/>
      <c r="O47" s="305"/>
      <c r="P47" s="298"/>
      <c r="Q47" s="299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11" customFormat="1" ht="15.75" x14ac:dyDescent="0.25">
      <c r="A48" s="486"/>
      <c r="B48" s="487"/>
      <c r="C48" s="487"/>
      <c r="D48" s="487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S48" s="279"/>
      <c r="T48" s="279"/>
      <c r="V48" s="67"/>
    </row>
    <row r="49" spans="1:61" s="59" customFormat="1" ht="15.75" x14ac:dyDescent="0.25">
      <c r="A49" s="60" t="s">
        <v>31</v>
      </c>
      <c r="B49" s="61" t="s">
        <v>27</v>
      </c>
      <c r="C49" s="61"/>
      <c r="D49" s="165" t="s">
        <v>32</v>
      </c>
      <c r="E49" s="166"/>
      <c r="F49" s="64"/>
      <c r="G49" s="159"/>
      <c r="H49" s="163" t="s">
        <v>36</v>
      </c>
      <c r="I49" s="160"/>
      <c r="J49" s="161"/>
      <c r="K49" s="162"/>
      <c r="L49" s="66"/>
      <c r="M49" s="60" t="s">
        <v>31</v>
      </c>
      <c r="N49" s="61" t="s">
        <v>27</v>
      </c>
      <c r="O49" s="61"/>
      <c r="P49" s="185" t="s">
        <v>33</v>
      </c>
      <c r="Q49" s="166"/>
      <c r="V49" s="67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</row>
    <row r="50" spans="1:61" s="67" customFormat="1" ht="12" customHeight="1" x14ac:dyDescent="0.2">
      <c r="A50" s="296" t="s">
        <v>396</v>
      </c>
      <c r="B50" s="296" t="s">
        <v>397</v>
      </c>
      <c r="C50" s="265" t="s">
        <v>100</v>
      </c>
      <c r="D50" s="260">
        <v>5.2</v>
      </c>
      <c r="E50" s="325">
        <v>1</v>
      </c>
      <c r="F50" s="326"/>
      <c r="G50" s="167"/>
      <c r="H50" s="167"/>
      <c r="I50" s="167"/>
      <c r="J50" s="168"/>
      <c r="K50" s="169"/>
      <c r="L50" s="70"/>
      <c r="M50" s="296" t="s">
        <v>432</v>
      </c>
      <c r="N50" s="296" t="s">
        <v>433</v>
      </c>
      <c r="O50" s="265" t="s">
        <v>87</v>
      </c>
      <c r="P50" s="260">
        <v>5.6</v>
      </c>
      <c r="Q50" s="441">
        <v>1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s="67" customFormat="1" ht="12" customHeight="1" x14ac:dyDescent="0.2">
      <c r="A51" s="294" t="s">
        <v>390</v>
      </c>
      <c r="B51" s="293" t="s">
        <v>391</v>
      </c>
      <c r="C51" s="265" t="s">
        <v>100</v>
      </c>
      <c r="D51" s="260">
        <v>5.2</v>
      </c>
      <c r="E51" s="325">
        <v>1</v>
      </c>
      <c r="F51" s="326"/>
      <c r="G51" s="167"/>
      <c r="H51" s="167"/>
      <c r="I51" s="167"/>
      <c r="J51" s="168"/>
      <c r="K51" s="169"/>
      <c r="L51" s="70"/>
      <c r="M51" s="296" t="s">
        <v>471</v>
      </c>
      <c r="N51" s="296" t="s">
        <v>472</v>
      </c>
      <c r="O51" s="265" t="s">
        <v>94</v>
      </c>
      <c r="P51" s="260">
        <v>5.8</v>
      </c>
      <c r="Q51" s="441">
        <v>2</v>
      </c>
      <c r="R51" s="261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1:61" s="67" customFormat="1" ht="12" customHeight="1" x14ac:dyDescent="0.2">
      <c r="A52" s="291" t="s">
        <v>393</v>
      </c>
      <c r="B52" s="294" t="s">
        <v>394</v>
      </c>
      <c r="C52" s="265" t="s">
        <v>100</v>
      </c>
      <c r="D52" s="260">
        <v>5.2</v>
      </c>
      <c r="E52" s="325">
        <v>1</v>
      </c>
      <c r="F52" s="326"/>
      <c r="G52" s="167"/>
      <c r="H52" s="167"/>
      <c r="I52" s="167"/>
      <c r="J52" s="168"/>
      <c r="K52" s="169"/>
      <c r="L52" s="70"/>
      <c r="M52" s="296" t="s">
        <v>462</v>
      </c>
      <c r="N52" s="296" t="s">
        <v>463</v>
      </c>
      <c r="O52" s="265" t="s">
        <v>94</v>
      </c>
      <c r="P52" s="260">
        <v>6</v>
      </c>
      <c r="Q52" s="441">
        <v>3</v>
      </c>
      <c r="R52" s="32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  <row r="53" spans="1:61" s="67" customFormat="1" ht="12" customHeight="1" x14ac:dyDescent="0.2">
      <c r="A53" s="291" t="s">
        <v>406</v>
      </c>
      <c r="B53" s="294" t="s">
        <v>407</v>
      </c>
      <c r="C53" s="265" t="s">
        <v>92</v>
      </c>
      <c r="D53" s="260">
        <v>5.2</v>
      </c>
      <c r="E53" s="325">
        <v>1</v>
      </c>
      <c r="F53" s="326"/>
      <c r="G53" s="167"/>
      <c r="H53" s="167"/>
      <c r="I53" s="167"/>
      <c r="J53" s="168"/>
      <c r="K53" s="169"/>
      <c r="L53" s="70"/>
      <c r="M53" s="296"/>
      <c r="N53" s="296"/>
      <c r="O53" s="265"/>
      <c r="P53" s="442"/>
      <c r="Q53" s="334"/>
      <c r="R53" s="327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s="67" customFormat="1" ht="12" customHeight="1" x14ac:dyDescent="0.2">
      <c r="A54" s="329"/>
      <c r="B54" s="330"/>
      <c r="C54" s="331"/>
      <c r="D54" s="92"/>
      <c r="E54" s="324"/>
      <c r="F54" s="69"/>
      <c r="G54" s="167"/>
      <c r="H54" s="167"/>
      <c r="I54" s="167"/>
      <c r="J54" s="168"/>
      <c r="K54" s="169"/>
      <c r="L54" s="70"/>
      <c r="M54" s="296"/>
      <c r="N54" s="296"/>
      <c r="O54" s="265"/>
      <c r="P54" s="442"/>
      <c r="Q54" s="334"/>
      <c r="R54" s="327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</row>
    <row r="55" spans="1:61" s="59" customFormat="1" x14ac:dyDescent="0.2">
      <c r="A55" s="71" t="s">
        <v>34</v>
      </c>
      <c r="B55" s="72" t="s">
        <v>26</v>
      </c>
      <c r="C55" s="72"/>
      <c r="D55" s="93"/>
      <c r="E55" s="332"/>
      <c r="F55" s="69"/>
      <c r="G55" s="170"/>
      <c r="H55" s="170"/>
      <c r="I55" s="170"/>
      <c r="J55" s="171"/>
      <c r="K55" s="172"/>
      <c r="L55" s="70"/>
      <c r="M55" s="71" t="s">
        <v>34</v>
      </c>
      <c r="N55" s="72" t="s">
        <v>26</v>
      </c>
      <c r="O55" s="72"/>
      <c r="P55" s="95"/>
      <c r="Q55" s="75"/>
      <c r="U55" s="67"/>
      <c r="V55" s="67"/>
      <c r="W55" s="6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2"/>
      <c r="AY55" s="312"/>
      <c r="AZ55" s="312"/>
      <c r="BA55" s="312"/>
      <c r="BB55" s="312"/>
      <c r="BC55" s="312"/>
      <c r="BD55" s="312"/>
      <c r="BE55" s="312"/>
      <c r="BF55" s="312"/>
      <c r="BG55" s="312"/>
      <c r="BH55" s="312"/>
      <c r="BI55" s="312"/>
    </row>
    <row r="56" spans="1:61" s="67" customFormat="1" ht="12" customHeight="1" x14ac:dyDescent="0.2">
      <c r="A56" s="296" t="s">
        <v>368</v>
      </c>
      <c r="B56" s="296" t="s">
        <v>369</v>
      </c>
      <c r="C56" s="265" t="s">
        <v>87</v>
      </c>
      <c r="D56" s="260">
        <v>5.0999999999999996</v>
      </c>
      <c r="E56" s="325">
        <v>1</v>
      </c>
      <c r="F56" s="69"/>
      <c r="G56" s="167"/>
      <c r="H56" s="167"/>
      <c r="I56" s="167"/>
      <c r="J56" s="168"/>
      <c r="K56" s="169"/>
      <c r="L56" s="70"/>
      <c r="M56" s="337" t="s">
        <v>350</v>
      </c>
      <c r="N56" s="337" t="s">
        <v>332</v>
      </c>
      <c r="O56" s="265" t="s">
        <v>87</v>
      </c>
      <c r="P56" s="260">
        <v>6.1</v>
      </c>
      <c r="Q56" s="441">
        <v>1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</row>
    <row r="57" spans="1:61" s="67" customFormat="1" ht="12" customHeight="1" x14ac:dyDescent="0.2">
      <c r="A57" s="294" t="s">
        <v>384</v>
      </c>
      <c r="B57" s="293" t="s">
        <v>385</v>
      </c>
      <c r="C57" s="265" t="s">
        <v>87</v>
      </c>
      <c r="D57" s="260">
        <v>5.2</v>
      </c>
      <c r="E57" s="325">
        <v>2</v>
      </c>
      <c r="F57" s="69"/>
      <c r="G57" s="167"/>
      <c r="H57" s="167"/>
      <c r="I57" s="167"/>
      <c r="J57" s="168"/>
      <c r="K57" s="169"/>
      <c r="L57" s="70"/>
      <c r="M57" s="337" t="s">
        <v>374</v>
      </c>
      <c r="N57" s="337" t="s">
        <v>375</v>
      </c>
      <c r="O57" s="265" t="s">
        <v>87</v>
      </c>
      <c r="P57" s="260">
        <v>6.3</v>
      </c>
      <c r="Q57" s="441">
        <v>2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</row>
    <row r="58" spans="1:61" s="67" customFormat="1" ht="12" customHeight="1" x14ac:dyDescent="0.2">
      <c r="A58" s="293" t="s">
        <v>338</v>
      </c>
      <c r="B58" s="293" t="s">
        <v>339</v>
      </c>
      <c r="C58" s="265" t="s">
        <v>87</v>
      </c>
      <c r="D58" s="260">
        <v>5.2</v>
      </c>
      <c r="E58" s="325">
        <v>2</v>
      </c>
      <c r="F58" s="69"/>
      <c r="G58" s="167"/>
      <c r="H58" s="167"/>
      <c r="I58" s="167"/>
      <c r="J58" s="168"/>
      <c r="K58" s="169"/>
      <c r="L58" s="70"/>
      <c r="M58" s="292" t="s">
        <v>331</v>
      </c>
      <c r="N58" s="293" t="s">
        <v>332</v>
      </c>
      <c r="O58" s="265" t="s">
        <v>93</v>
      </c>
      <c r="P58" s="260">
        <v>6.4</v>
      </c>
      <c r="Q58" s="441">
        <v>3</v>
      </c>
      <c r="R58" s="32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</row>
    <row r="59" spans="1:61" s="67" customFormat="1" ht="12" customHeight="1" x14ac:dyDescent="0.2">
      <c r="A59" s="89"/>
      <c r="B59" s="90"/>
      <c r="C59" s="91"/>
      <c r="D59" s="92"/>
      <c r="E59" s="88"/>
      <c r="F59" s="69"/>
      <c r="G59" s="167"/>
      <c r="H59" s="167"/>
      <c r="I59" s="167"/>
      <c r="J59" s="168"/>
      <c r="K59" s="169"/>
      <c r="L59" s="70"/>
      <c r="M59" s="293" t="s">
        <v>358</v>
      </c>
      <c r="N59" s="293" t="s">
        <v>359</v>
      </c>
      <c r="O59" s="258" t="s">
        <v>87</v>
      </c>
      <c r="P59" s="260">
        <v>6.4</v>
      </c>
      <c r="Q59" s="441">
        <v>3</v>
      </c>
      <c r="R59" s="327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s="67" customFormat="1" ht="12" customHeight="1" x14ac:dyDescent="0.2">
      <c r="A60" s="89"/>
      <c r="B60" s="90"/>
      <c r="C60" s="91"/>
      <c r="D60" s="92"/>
      <c r="E60" s="88"/>
      <c r="F60" s="69"/>
      <c r="G60" s="167"/>
      <c r="H60" s="167"/>
      <c r="I60" s="167"/>
      <c r="J60" s="168"/>
      <c r="K60" s="169"/>
      <c r="L60" s="70"/>
      <c r="M60" s="293"/>
      <c r="N60" s="293"/>
      <c r="O60" s="258"/>
      <c r="P60" s="442"/>
      <c r="Q60" s="334"/>
      <c r="R60" s="327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s="59" customFormat="1" x14ac:dyDescent="0.2">
      <c r="A61" s="76" t="s">
        <v>35</v>
      </c>
      <c r="B61" s="77" t="s">
        <v>27</v>
      </c>
      <c r="C61" s="77"/>
      <c r="D61" s="96"/>
      <c r="E61" s="333"/>
      <c r="F61" s="69"/>
      <c r="G61" s="172"/>
      <c r="H61" s="173"/>
      <c r="I61" s="172"/>
      <c r="J61" s="174"/>
      <c r="K61" s="175"/>
      <c r="L61" s="70"/>
      <c r="M61" s="76" t="s">
        <v>35</v>
      </c>
      <c r="N61" s="77" t="s">
        <v>27</v>
      </c>
      <c r="O61" s="77"/>
      <c r="P61" s="98"/>
      <c r="Q61" s="333"/>
      <c r="U61" s="67"/>
      <c r="V61" s="67"/>
      <c r="W61" s="6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  <c r="AH61" s="312"/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312"/>
      <c r="BC61" s="312"/>
      <c r="BD61" s="312"/>
      <c r="BE61" s="312"/>
      <c r="BF61" s="312"/>
      <c r="BG61" s="312"/>
      <c r="BH61" s="312"/>
      <c r="BI61" s="312"/>
    </row>
    <row r="62" spans="1:61" s="67" customFormat="1" ht="12" customHeight="1" x14ac:dyDescent="0.2">
      <c r="A62" s="296" t="s">
        <v>300</v>
      </c>
      <c r="B62" s="296" t="s">
        <v>227</v>
      </c>
      <c r="C62" s="265" t="s">
        <v>94</v>
      </c>
      <c r="D62" s="260">
        <v>5.2</v>
      </c>
      <c r="E62" s="325">
        <v>1</v>
      </c>
      <c r="F62" s="264"/>
      <c r="G62" s="167"/>
      <c r="H62" s="167"/>
      <c r="I62" s="167"/>
      <c r="J62" s="168"/>
      <c r="K62" s="169"/>
      <c r="L62" s="70"/>
      <c r="M62" s="294" t="s">
        <v>255</v>
      </c>
      <c r="N62" s="293" t="s">
        <v>256</v>
      </c>
      <c r="O62" s="265" t="s">
        <v>87</v>
      </c>
      <c r="P62" s="260">
        <v>5.8</v>
      </c>
      <c r="Q62" s="325">
        <v>1</v>
      </c>
      <c r="R62" s="32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</row>
    <row r="63" spans="1:61" s="67" customFormat="1" ht="12" customHeight="1" x14ac:dyDescent="0.2">
      <c r="A63" s="296" t="s">
        <v>182</v>
      </c>
      <c r="B63" s="296" t="s">
        <v>183</v>
      </c>
      <c r="C63" s="265" t="s">
        <v>100</v>
      </c>
      <c r="D63" s="260">
        <v>5.3</v>
      </c>
      <c r="E63" s="325">
        <v>2</v>
      </c>
      <c r="F63" s="264"/>
      <c r="G63" s="167"/>
      <c r="H63" s="167"/>
      <c r="I63" s="167"/>
      <c r="J63" s="168"/>
      <c r="K63" s="169"/>
      <c r="L63" s="70"/>
      <c r="M63" s="294" t="s">
        <v>222</v>
      </c>
      <c r="N63" s="293" t="s">
        <v>223</v>
      </c>
      <c r="O63" s="265" t="s">
        <v>92</v>
      </c>
      <c r="P63" s="260">
        <v>6.1</v>
      </c>
      <c r="Q63" s="325">
        <v>2</v>
      </c>
      <c r="R63" s="32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</row>
    <row r="64" spans="1:61" s="67" customFormat="1" ht="12" customHeight="1" x14ac:dyDescent="0.2">
      <c r="A64" s="291" t="s">
        <v>161</v>
      </c>
      <c r="B64" s="294" t="s">
        <v>270</v>
      </c>
      <c r="C64" s="265" t="s">
        <v>87</v>
      </c>
      <c r="D64" s="260">
        <v>5.6</v>
      </c>
      <c r="E64" s="325">
        <v>3</v>
      </c>
      <c r="F64" s="261"/>
      <c r="G64" s="167"/>
      <c r="H64" s="167"/>
      <c r="I64" s="167"/>
      <c r="J64" s="168"/>
      <c r="K64" s="169"/>
      <c r="L64" s="70"/>
      <c r="M64" s="291" t="s">
        <v>272</v>
      </c>
      <c r="N64" s="294" t="s">
        <v>273</v>
      </c>
      <c r="O64" s="265" t="s">
        <v>87</v>
      </c>
      <c r="P64" s="260">
        <v>6.1</v>
      </c>
      <c r="Q64" s="325">
        <v>2</v>
      </c>
      <c r="R64" s="32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</row>
    <row r="65" spans="1:61" s="67" customFormat="1" ht="12" customHeight="1" x14ac:dyDescent="0.25">
      <c r="A65" s="294" t="s">
        <v>219</v>
      </c>
      <c r="B65" s="294" t="s">
        <v>220</v>
      </c>
      <c r="C65" s="258" t="s">
        <v>92</v>
      </c>
      <c r="D65" s="260">
        <v>5.6</v>
      </c>
      <c r="E65" s="441">
        <v>3</v>
      </c>
      <c r="F65" s="261"/>
      <c r="G65" s="167"/>
      <c r="H65" s="167"/>
      <c r="I65" s="167"/>
      <c r="J65" s="168"/>
      <c r="K65" s="169"/>
      <c r="L65" s="70"/>
      <c r="M65" s="338"/>
      <c r="N65" s="339"/>
      <c r="O65" s="340"/>
      <c r="P65" s="442"/>
      <c r="Q65" s="324"/>
      <c r="R65" s="327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</row>
    <row r="66" spans="1:61" s="67" customFormat="1" ht="12" customHeight="1" x14ac:dyDescent="0.2">
      <c r="A66" s="89"/>
      <c r="B66" s="90"/>
      <c r="C66" s="90"/>
      <c r="D66" s="87"/>
      <c r="E66" s="335"/>
      <c r="F66" s="69"/>
      <c r="G66" s="167"/>
      <c r="H66" s="167"/>
      <c r="I66" s="167"/>
      <c r="J66" s="168"/>
      <c r="K66" s="169"/>
      <c r="L66" s="70"/>
      <c r="M66" s="68"/>
      <c r="N66" s="50"/>
      <c r="O66" s="50"/>
      <c r="P66" s="87"/>
      <c r="Q66" s="335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s="59" customFormat="1" x14ac:dyDescent="0.2">
      <c r="A67" s="80" t="s">
        <v>35</v>
      </c>
      <c r="B67" s="81" t="s">
        <v>26</v>
      </c>
      <c r="C67" s="81"/>
      <c r="D67" s="99"/>
      <c r="E67" s="336"/>
      <c r="F67" s="69"/>
      <c r="G67" s="170"/>
      <c r="H67" s="170"/>
      <c r="I67" s="170"/>
      <c r="J67" s="174"/>
      <c r="K67" s="172"/>
      <c r="L67" s="70"/>
      <c r="M67" s="80" t="s">
        <v>35</v>
      </c>
      <c r="N67" s="81" t="s">
        <v>26</v>
      </c>
      <c r="O67" s="81"/>
      <c r="P67" s="101"/>
      <c r="Q67" s="102"/>
      <c r="U67" s="67"/>
      <c r="V67" s="67"/>
      <c r="W67" s="6"/>
      <c r="X67" s="312"/>
      <c r="Y67" s="312"/>
      <c r="Z67" s="312"/>
      <c r="AA67" s="312"/>
      <c r="AB67" s="312"/>
      <c r="AC67" s="312"/>
      <c r="AD67" s="312"/>
      <c r="AE67" s="312"/>
      <c r="AF67" s="312"/>
      <c r="AG67" s="312"/>
      <c r="AH67" s="312"/>
      <c r="AI67" s="312"/>
      <c r="AJ67" s="312"/>
      <c r="AK67" s="312"/>
      <c r="AL67" s="312"/>
      <c r="AM67" s="312"/>
      <c r="AN67" s="312"/>
      <c r="AO67" s="312"/>
      <c r="AP67" s="312"/>
      <c r="AQ67" s="312"/>
      <c r="AR67" s="312"/>
      <c r="AS67" s="312"/>
      <c r="AT67" s="312"/>
      <c r="AU67" s="312"/>
      <c r="AV67" s="312"/>
      <c r="AW67" s="312"/>
      <c r="AX67" s="312"/>
      <c r="AY67" s="312"/>
      <c r="AZ67" s="312"/>
      <c r="BA67" s="312"/>
      <c r="BB67" s="312"/>
      <c r="BC67" s="312"/>
      <c r="BD67" s="312"/>
      <c r="BE67" s="312"/>
      <c r="BF67" s="312"/>
      <c r="BG67" s="312"/>
      <c r="BH67" s="312"/>
      <c r="BI67" s="312"/>
    </row>
    <row r="68" spans="1:61" s="67" customFormat="1" ht="12" customHeight="1" x14ac:dyDescent="0.2">
      <c r="A68" s="296" t="s">
        <v>141</v>
      </c>
      <c r="B68" s="296" t="s">
        <v>142</v>
      </c>
      <c r="C68" s="265" t="s">
        <v>87</v>
      </c>
      <c r="D68" s="260">
        <v>5.0999999999999996</v>
      </c>
      <c r="E68" s="325">
        <v>1</v>
      </c>
      <c r="F68" s="69"/>
      <c r="G68" s="176"/>
      <c r="H68" s="176"/>
      <c r="I68" s="167"/>
      <c r="J68" s="168"/>
      <c r="K68" s="177"/>
      <c r="L68" s="70"/>
      <c r="M68" s="291" t="s">
        <v>126</v>
      </c>
      <c r="N68" s="294" t="s">
        <v>127</v>
      </c>
      <c r="O68" s="265" t="s">
        <v>93</v>
      </c>
      <c r="P68" s="260">
        <v>6.3</v>
      </c>
      <c r="Q68" s="325">
        <v>1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s="67" customFormat="1" ht="12" customHeight="1" x14ac:dyDescent="0.2">
      <c r="A69" s="296" t="s">
        <v>173</v>
      </c>
      <c r="B69" s="296" t="s">
        <v>174</v>
      </c>
      <c r="C69" s="265" t="s">
        <v>87</v>
      </c>
      <c r="D69" s="260">
        <v>5.0999999999999996</v>
      </c>
      <c r="E69" s="325">
        <v>1</v>
      </c>
      <c r="F69" s="69"/>
      <c r="G69" s="176"/>
      <c r="H69" s="176"/>
      <c r="I69" s="167"/>
      <c r="J69" s="168"/>
      <c r="K69" s="177"/>
      <c r="L69" s="70"/>
      <c r="M69" s="295" t="s">
        <v>123</v>
      </c>
      <c r="N69" s="295" t="s">
        <v>124</v>
      </c>
      <c r="O69" s="265" t="s">
        <v>92</v>
      </c>
      <c r="P69" s="260">
        <v>6.4</v>
      </c>
      <c r="Q69" s="325">
        <v>2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s="67" customFormat="1" ht="12" customHeight="1" x14ac:dyDescent="0.2">
      <c r="A70" s="296" t="s">
        <v>170</v>
      </c>
      <c r="B70" s="296" t="s">
        <v>171</v>
      </c>
      <c r="C70" s="265" t="s">
        <v>87</v>
      </c>
      <c r="D70" s="260">
        <v>5.4</v>
      </c>
      <c r="E70" s="325">
        <v>3</v>
      </c>
      <c r="F70" s="263"/>
      <c r="G70" s="176"/>
      <c r="H70" s="176"/>
      <c r="I70" s="167"/>
      <c r="J70" s="168"/>
      <c r="K70" s="177"/>
      <c r="L70" s="70"/>
      <c r="M70" s="292" t="s">
        <v>161</v>
      </c>
      <c r="N70" s="292" t="s">
        <v>162</v>
      </c>
      <c r="O70" s="265" t="s">
        <v>87</v>
      </c>
      <c r="P70" s="260">
        <v>6.7</v>
      </c>
      <c r="Q70" s="325">
        <v>3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s="67" customFormat="1" ht="12" customHeight="1" x14ac:dyDescent="0.25">
      <c r="A71" s="258"/>
      <c r="B71" s="258"/>
      <c r="C71" s="258"/>
      <c r="D71" s="87"/>
      <c r="E71" s="334"/>
      <c r="F71" s="263"/>
      <c r="G71" s="176"/>
      <c r="H71" s="178"/>
      <c r="I71" s="167"/>
      <c r="J71" s="168"/>
      <c r="K71" s="169"/>
      <c r="L71" s="70"/>
      <c r="M71" s="153"/>
      <c r="N71" s="155"/>
      <c r="O71" s="155"/>
      <c r="P71" s="92"/>
      <c r="Q71" s="88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1:61" s="11" customFormat="1" ht="6.75" customHeight="1" x14ac:dyDescent="0.2">
      <c r="A72" s="21"/>
      <c r="B72" s="151"/>
      <c r="C72" s="151"/>
      <c r="D72" s="25"/>
      <c r="E72" s="41"/>
      <c r="F72" s="22"/>
      <c r="G72" s="36"/>
      <c r="H72" s="35"/>
      <c r="I72" s="36"/>
      <c r="J72" s="57"/>
      <c r="K72" s="39"/>
      <c r="L72" s="23"/>
      <c r="M72" s="20"/>
      <c r="N72" s="22"/>
      <c r="O72" s="20"/>
      <c r="P72" s="158"/>
      <c r="Q72" s="25"/>
      <c r="S72" s="279"/>
      <c r="T72" s="279"/>
      <c r="U72" s="67"/>
      <c r="V72" s="67"/>
      <c r="W72" s="6"/>
    </row>
    <row r="73" spans="1:61" ht="15.75" customHeight="1" x14ac:dyDescent="0.25">
      <c r="A73" s="179"/>
      <c r="B73" s="179"/>
      <c r="C73" s="179"/>
      <c r="D73" s="179"/>
      <c r="E73" s="179"/>
      <c r="F73" s="85"/>
      <c r="G73" s="159"/>
      <c r="H73" s="163" t="s">
        <v>37</v>
      </c>
      <c r="I73" s="160"/>
      <c r="J73" s="161"/>
      <c r="K73" s="162"/>
      <c r="L73" s="58"/>
      <c r="M73" s="179"/>
      <c r="N73" s="179"/>
      <c r="O73" s="179"/>
      <c r="P73" s="179"/>
      <c r="Q73" s="179"/>
      <c r="R73" s="67"/>
      <c r="S73" s="67"/>
      <c r="T73" s="67"/>
      <c r="U73" s="67"/>
      <c r="V73" s="67"/>
    </row>
    <row r="74" spans="1:61" s="59" customFormat="1" x14ac:dyDescent="0.2">
      <c r="A74" s="413" t="s">
        <v>31</v>
      </c>
      <c r="B74" s="414" t="s">
        <v>27</v>
      </c>
      <c r="C74" s="415"/>
      <c r="D74" s="416" t="s">
        <v>47</v>
      </c>
      <c r="E74" s="417"/>
      <c r="F74" s="64"/>
      <c r="G74" s="60" t="s">
        <v>31</v>
      </c>
      <c r="H74" s="61" t="s">
        <v>27</v>
      </c>
      <c r="I74" s="184" t="s">
        <v>48</v>
      </c>
      <c r="J74" s="86"/>
      <c r="K74" s="63"/>
      <c r="L74" s="66"/>
      <c r="M74" s="60" t="s">
        <v>31</v>
      </c>
      <c r="N74" s="61" t="s">
        <v>27</v>
      </c>
      <c r="O74" s="164" t="s">
        <v>49</v>
      </c>
      <c r="P74" s="65"/>
      <c r="Q74" s="166"/>
      <c r="U74" s="67"/>
      <c r="V74" s="67"/>
      <c r="W74" s="6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  <c r="AK74" s="312"/>
      <c r="AL74" s="312"/>
      <c r="AM74" s="312"/>
      <c r="AN74" s="312"/>
      <c r="AO74" s="312"/>
      <c r="AP74" s="312"/>
      <c r="AQ74" s="312"/>
      <c r="AR74" s="312"/>
      <c r="AS74" s="312"/>
      <c r="AT74" s="312"/>
      <c r="AU74" s="312"/>
      <c r="AV74" s="312"/>
      <c r="AW74" s="312"/>
      <c r="AX74" s="312"/>
      <c r="AY74" s="312"/>
      <c r="AZ74" s="312"/>
      <c r="BA74" s="312"/>
      <c r="BB74" s="312"/>
      <c r="BC74" s="312"/>
      <c r="BD74" s="312"/>
      <c r="BE74" s="312"/>
      <c r="BF74" s="312"/>
      <c r="BG74" s="312"/>
      <c r="BH74" s="312"/>
      <c r="BI74" s="312"/>
    </row>
    <row r="75" spans="1:61" s="67" customFormat="1" ht="12" customHeight="1" x14ac:dyDescent="0.2">
      <c r="A75" s="266"/>
      <c r="B75" s="267"/>
      <c r="C75" s="267"/>
      <c r="D75" s="268"/>
      <c r="E75" s="269"/>
      <c r="F75" s="69"/>
      <c r="G75" s="296" t="s">
        <v>432</v>
      </c>
      <c r="H75" s="296" t="s">
        <v>433</v>
      </c>
      <c r="I75" s="265" t="s">
        <v>87</v>
      </c>
      <c r="J75" s="270">
        <v>11.7</v>
      </c>
      <c r="K75" s="441">
        <v>1</v>
      </c>
      <c r="L75" s="70"/>
      <c r="M75" s="296" t="s">
        <v>438</v>
      </c>
      <c r="N75" s="296" t="s">
        <v>201</v>
      </c>
      <c r="O75" s="265" t="s">
        <v>87</v>
      </c>
      <c r="P75" s="271">
        <v>9.07</v>
      </c>
      <c r="Q75" s="441">
        <v>1</v>
      </c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</row>
    <row r="76" spans="1:61" s="67" customFormat="1" ht="12" customHeight="1" x14ac:dyDescent="0.2">
      <c r="A76" s="266"/>
      <c r="B76" s="267"/>
      <c r="C76" s="267"/>
      <c r="D76" s="268"/>
      <c r="E76" s="269"/>
      <c r="F76" s="69"/>
      <c r="G76" s="294" t="s">
        <v>438</v>
      </c>
      <c r="H76" s="293" t="s">
        <v>201</v>
      </c>
      <c r="I76" s="265" t="s">
        <v>87</v>
      </c>
      <c r="J76" s="270">
        <v>10</v>
      </c>
      <c r="K76" s="441">
        <v>2</v>
      </c>
      <c r="L76" s="70"/>
      <c r="M76" s="294" t="s">
        <v>432</v>
      </c>
      <c r="N76" s="293" t="s">
        <v>433</v>
      </c>
      <c r="O76" s="265" t="s">
        <v>87</v>
      </c>
      <c r="P76" s="271">
        <v>8.6</v>
      </c>
      <c r="Q76" s="441">
        <v>2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</row>
    <row r="77" spans="1:61" s="67" customFormat="1" ht="12" customHeight="1" x14ac:dyDescent="0.2">
      <c r="A77" s="272"/>
      <c r="B77" s="273"/>
      <c r="C77" s="273"/>
      <c r="D77" s="268"/>
      <c r="E77" s="269"/>
      <c r="F77" s="69"/>
      <c r="G77" s="294" t="s">
        <v>453</v>
      </c>
      <c r="H77" s="293" t="s">
        <v>454</v>
      </c>
      <c r="I77" s="265" t="s">
        <v>87</v>
      </c>
      <c r="J77" s="270">
        <v>9.8000000000000007</v>
      </c>
      <c r="K77" s="441">
        <v>3</v>
      </c>
      <c r="L77" s="326"/>
      <c r="M77" s="296" t="s">
        <v>453</v>
      </c>
      <c r="N77" s="296" t="s">
        <v>454</v>
      </c>
      <c r="O77" s="265" t="s">
        <v>87</v>
      </c>
      <c r="P77" s="271">
        <v>8.1999999999999993</v>
      </c>
      <c r="Q77" s="441">
        <v>3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</row>
    <row r="78" spans="1:61" s="67" customFormat="1" ht="12" customHeight="1" x14ac:dyDescent="0.25">
      <c r="A78" s="266"/>
      <c r="B78" s="267"/>
      <c r="C78" s="274"/>
      <c r="D78" s="275"/>
      <c r="E78" s="269"/>
      <c r="F78" s="69"/>
      <c r="G78" s="338"/>
      <c r="H78" s="339"/>
      <c r="I78" s="340"/>
      <c r="J78" s="444"/>
      <c r="K78" s="262"/>
      <c r="L78" s="326"/>
      <c r="M78" s="68"/>
      <c r="N78" s="50"/>
      <c r="O78" s="50"/>
      <c r="P78" s="103"/>
      <c r="Q78" s="88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</row>
    <row r="79" spans="1:61" s="67" customFormat="1" ht="12" customHeight="1" x14ac:dyDescent="0.2">
      <c r="A79" s="272"/>
      <c r="B79" s="273"/>
      <c r="C79" s="273"/>
      <c r="D79" s="275"/>
      <c r="E79" s="269"/>
      <c r="F79" s="69"/>
      <c r="G79" s="89"/>
      <c r="H79" s="90"/>
      <c r="I79" s="90"/>
      <c r="J79" s="103"/>
      <c r="K79" s="88"/>
      <c r="L79" s="70"/>
      <c r="M79" s="68"/>
      <c r="N79" s="50"/>
      <c r="O79" s="50"/>
      <c r="P79" s="103"/>
      <c r="Q79" s="88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</row>
    <row r="80" spans="1:61" s="67" customFormat="1" ht="12" customHeight="1" x14ac:dyDescent="0.2">
      <c r="A80" s="272"/>
      <c r="B80" s="273"/>
      <c r="C80" s="276"/>
      <c r="D80" s="275"/>
      <c r="E80" s="269"/>
      <c r="F80" s="69"/>
      <c r="G80" s="68"/>
      <c r="H80" s="50"/>
      <c r="I80" s="50"/>
      <c r="J80" s="103"/>
      <c r="K80" s="88"/>
      <c r="L80" s="70"/>
      <c r="M80" s="89"/>
      <c r="N80" s="90"/>
      <c r="O80" s="50"/>
      <c r="P80" s="103"/>
      <c r="Q80" s="88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s="67" customFormat="1" ht="12" customHeight="1" x14ac:dyDescent="0.2">
      <c r="A81" s="272"/>
      <c r="B81" s="273"/>
      <c r="C81" s="273"/>
      <c r="D81" s="268"/>
      <c r="E81" s="269"/>
      <c r="F81" s="69"/>
      <c r="G81" s="89"/>
      <c r="H81" s="90"/>
      <c r="I81" s="90"/>
      <c r="J81" s="103"/>
      <c r="K81" s="88"/>
      <c r="L81" s="70"/>
      <c r="M81" s="89"/>
      <c r="N81" s="90"/>
      <c r="O81" s="90"/>
      <c r="P81" s="103"/>
      <c r="Q81" s="88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1:61" s="59" customFormat="1" x14ac:dyDescent="0.2">
      <c r="A82" s="71" t="s">
        <v>34</v>
      </c>
      <c r="B82" s="72" t="s">
        <v>26</v>
      </c>
      <c r="C82" s="72"/>
      <c r="D82" s="93"/>
      <c r="E82" s="94"/>
      <c r="F82" s="69"/>
      <c r="G82" s="71" t="s">
        <v>34</v>
      </c>
      <c r="H82" s="72" t="s">
        <v>26</v>
      </c>
      <c r="I82" s="72"/>
      <c r="J82" s="95"/>
      <c r="K82" s="75"/>
      <c r="L82" s="70"/>
      <c r="M82" s="71" t="s">
        <v>34</v>
      </c>
      <c r="N82" s="72" t="s">
        <v>26</v>
      </c>
      <c r="O82" s="72"/>
      <c r="P82" s="95"/>
      <c r="Q82" s="75"/>
      <c r="U82" s="67"/>
      <c r="V82" s="67"/>
      <c r="W82" s="6"/>
      <c r="X82" s="312"/>
      <c r="Y82" s="312"/>
      <c r="Z82" s="312"/>
      <c r="AA82" s="312"/>
      <c r="AB82" s="312"/>
      <c r="AC82" s="312"/>
      <c r="AD82" s="312"/>
      <c r="AE82" s="312"/>
      <c r="AF82" s="312"/>
      <c r="AG82" s="312"/>
      <c r="AH82" s="312"/>
      <c r="AI82" s="312"/>
      <c r="AJ82" s="312"/>
      <c r="AK82" s="312"/>
      <c r="AL82" s="312"/>
      <c r="AM82" s="312"/>
      <c r="AN82" s="312"/>
      <c r="AO82" s="312"/>
      <c r="AP82" s="312"/>
      <c r="AQ82" s="312"/>
      <c r="AR82" s="312"/>
      <c r="AS82" s="312"/>
      <c r="AT82" s="312"/>
      <c r="AU82" s="312"/>
      <c r="AV82" s="312"/>
      <c r="AW82" s="312"/>
      <c r="AX82" s="312"/>
      <c r="AY82" s="312"/>
      <c r="AZ82" s="312"/>
      <c r="BA82" s="312"/>
      <c r="BB82" s="312"/>
      <c r="BC82" s="312"/>
      <c r="BD82" s="312"/>
      <c r="BE82" s="312"/>
      <c r="BF82" s="312"/>
      <c r="BG82" s="312"/>
      <c r="BH82" s="312"/>
      <c r="BI82" s="312"/>
    </row>
    <row r="83" spans="1:61" s="67" customFormat="1" ht="12" customHeight="1" x14ac:dyDescent="0.2">
      <c r="A83" s="266"/>
      <c r="B83" s="267"/>
      <c r="C83" s="267"/>
      <c r="D83" s="268"/>
      <c r="E83" s="269"/>
      <c r="F83" s="69"/>
      <c r="G83" s="296" t="s">
        <v>350</v>
      </c>
      <c r="H83" s="296" t="s">
        <v>332</v>
      </c>
      <c r="I83" s="265" t="s">
        <v>87</v>
      </c>
      <c r="J83" s="270">
        <v>10.7</v>
      </c>
      <c r="K83" s="441">
        <v>1</v>
      </c>
      <c r="L83" s="70"/>
      <c r="M83" s="296" t="s">
        <v>350</v>
      </c>
      <c r="N83" s="296" t="s">
        <v>332</v>
      </c>
      <c r="O83" s="265" t="s">
        <v>87</v>
      </c>
      <c r="P83" s="271">
        <v>7.1</v>
      </c>
      <c r="Q83" s="441">
        <v>1</v>
      </c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</row>
    <row r="84" spans="1:61" s="67" customFormat="1" ht="12" customHeight="1" x14ac:dyDescent="0.2">
      <c r="A84" s="266"/>
      <c r="B84" s="267"/>
      <c r="C84" s="267"/>
      <c r="D84" s="268"/>
      <c r="E84" s="269"/>
      <c r="F84" s="69"/>
      <c r="G84" s="294" t="s">
        <v>363</v>
      </c>
      <c r="H84" s="293" t="s">
        <v>364</v>
      </c>
      <c r="I84" s="265" t="s">
        <v>87</v>
      </c>
      <c r="J84" s="270">
        <v>9.9700000000000006</v>
      </c>
      <c r="K84" s="441">
        <v>2</v>
      </c>
      <c r="L84" s="261"/>
      <c r="M84" s="291" t="s">
        <v>347</v>
      </c>
      <c r="N84" s="294" t="s">
        <v>348</v>
      </c>
      <c r="O84" s="265" t="s">
        <v>87</v>
      </c>
      <c r="P84" s="271">
        <v>7</v>
      </c>
      <c r="Q84" s="441">
        <v>2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s="67" customFormat="1" ht="12" customHeight="1" x14ac:dyDescent="0.2">
      <c r="A85" s="272"/>
      <c r="B85" s="273"/>
      <c r="C85" s="273"/>
      <c r="D85" s="268"/>
      <c r="E85" s="269"/>
      <c r="F85" s="69"/>
      <c r="G85" s="291" t="s">
        <v>384</v>
      </c>
      <c r="H85" s="294" t="s">
        <v>385</v>
      </c>
      <c r="I85" s="265" t="s">
        <v>87</v>
      </c>
      <c r="J85" s="270">
        <v>9.9</v>
      </c>
      <c r="K85" s="441">
        <v>3</v>
      </c>
      <c r="L85" s="261"/>
      <c r="M85" s="296" t="s">
        <v>355</v>
      </c>
      <c r="N85" s="296" t="s">
        <v>356</v>
      </c>
      <c r="O85" s="265" t="s">
        <v>87</v>
      </c>
      <c r="P85" s="271">
        <v>6.93</v>
      </c>
      <c r="Q85" s="441">
        <v>3</v>
      </c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1" s="67" customFormat="1" ht="12" customHeight="1" x14ac:dyDescent="0.2">
      <c r="A86" s="266"/>
      <c r="B86" s="267"/>
      <c r="C86" s="274"/>
      <c r="D86" s="275"/>
      <c r="E86" s="269"/>
      <c r="F86" s="69"/>
      <c r="G86" s="68"/>
      <c r="H86" s="50"/>
      <c r="I86" s="51"/>
      <c r="J86" s="104"/>
      <c r="K86" s="335"/>
      <c r="L86" s="70"/>
      <c r="M86" s="68"/>
      <c r="N86" s="50"/>
      <c r="O86" s="51"/>
      <c r="P86" s="104"/>
      <c r="Q86" s="335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s="67" customFormat="1" ht="12" customHeight="1" x14ac:dyDescent="0.2">
      <c r="A87" s="272"/>
      <c r="B87" s="273"/>
      <c r="C87" s="273"/>
      <c r="D87" s="275"/>
      <c r="E87" s="269"/>
      <c r="F87" s="69"/>
      <c r="G87" s="89"/>
      <c r="H87" s="90"/>
      <c r="I87" s="91"/>
      <c r="J87" s="104"/>
      <c r="K87" s="335"/>
      <c r="L87" s="70"/>
      <c r="M87" s="68"/>
      <c r="N87" s="50"/>
      <c r="O87" s="51"/>
      <c r="P87" s="104"/>
      <c r="Q87" s="335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</row>
    <row r="88" spans="1:61" s="67" customFormat="1" ht="12" customHeight="1" x14ac:dyDescent="0.2">
      <c r="A88" s="272"/>
      <c r="B88" s="273"/>
      <c r="C88" s="276"/>
      <c r="D88" s="275"/>
      <c r="E88" s="269"/>
      <c r="F88" s="69"/>
      <c r="G88" s="89"/>
      <c r="H88" s="91"/>
      <c r="I88" s="104"/>
      <c r="J88" s="104"/>
      <c r="K88" s="88"/>
      <c r="L88" s="70"/>
      <c r="M88" s="68"/>
      <c r="N88" s="50"/>
      <c r="O88" s="51"/>
      <c r="P88" s="104"/>
      <c r="Q88" s="88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  <row r="89" spans="1:61" s="59" customFormat="1" x14ac:dyDescent="0.2">
      <c r="A89" s="76" t="s">
        <v>35</v>
      </c>
      <c r="B89" s="77" t="s">
        <v>27</v>
      </c>
      <c r="C89" s="77"/>
      <c r="D89" s="96"/>
      <c r="E89" s="97"/>
      <c r="F89" s="69"/>
      <c r="G89" s="76" t="s">
        <v>35</v>
      </c>
      <c r="H89" s="77" t="s">
        <v>27</v>
      </c>
      <c r="I89" s="77"/>
      <c r="J89" s="98"/>
      <c r="K89" s="333"/>
      <c r="L89" s="70"/>
      <c r="M89" s="76" t="s">
        <v>35</v>
      </c>
      <c r="N89" s="77" t="s">
        <v>27</v>
      </c>
      <c r="O89" s="77"/>
      <c r="P89" s="98"/>
      <c r="Q89" s="333"/>
      <c r="U89" s="67"/>
      <c r="V89" s="67"/>
      <c r="W89" s="6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2"/>
      <c r="AZ89" s="312"/>
      <c r="BA89" s="312"/>
      <c r="BB89" s="312"/>
      <c r="BC89" s="312"/>
      <c r="BD89" s="312"/>
      <c r="BE89" s="312"/>
      <c r="BF89" s="312"/>
      <c r="BG89" s="312"/>
      <c r="BH89" s="312"/>
      <c r="BI89" s="312"/>
    </row>
    <row r="90" spans="1:61" s="67" customFormat="1" ht="12" customHeight="1" x14ac:dyDescent="0.2">
      <c r="A90" s="266"/>
      <c r="B90" s="267"/>
      <c r="C90" s="267"/>
      <c r="D90" s="268"/>
      <c r="E90" s="269"/>
      <c r="F90" s="69"/>
      <c r="G90" s="296" t="s">
        <v>222</v>
      </c>
      <c r="H90" s="296" t="s">
        <v>223</v>
      </c>
      <c r="I90" s="265" t="s">
        <v>92</v>
      </c>
      <c r="J90" s="270">
        <v>9.76</v>
      </c>
      <c r="K90" s="441">
        <v>1</v>
      </c>
      <c r="L90" s="261"/>
      <c r="M90" s="296" t="s">
        <v>222</v>
      </c>
      <c r="N90" s="296" t="s">
        <v>223</v>
      </c>
      <c r="O90" s="265" t="s">
        <v>92</v>
      </c>
      <c r="P90" s="271">
        <v>7.1</v>
      </c>
      <c r="Q90" s="441">
        <v>1</v>
      </c>
      <c r="R90" s="261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</row>
    <row r="91" spans="1:61" s="67" customFormat="1" ht="12" customHeight="1" x14ac:dyDescent="0.2">
      <c r="A91" s="266"/>
      <c r="B91" s="267"/>
      <c r="C91" s="267"/>
      <c r="D91" s="268"/>
      <c r="E91" s="269"/>
      <c r="F91" s="69"/>
      <c r="G91" s="291" t="s">
        <v>255</v>
      </c>
      <c r="H91" s="294" t="s">
        <v>256</v>
      </c>
      <c r="I91" s="265" t="s">
        <v>87</v>
      </c>
      <c r="J91" s="270">
        <v>9.5500000000000007</v>
      </c>
      <c r="K91" s="441">
        <v>2</v>
      </c>
      <c r="L91" s="261"/>
      <c r="M91" s="291" t="s">
        <v>191</v>
      </c>
      <c r="N91" s="294" t="s">
        <v>192</v>
      </c>
      <c r="O91" s="265" t="s">
        <v>92</v>
      </c>
      <c r="P91" s="271">
        <v>5.3</v>
      </c>
      <c r="Q91" s="441">
        <v>2</v>
      </c>
      <c r="R91" s="261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</row>
    <row r="92" spans="1:61" s="67" customFormat="1" ht="12" customHeight="1" x14ac:dyDescent="0.2">
      <c r="A92" s="272"/>
      <c r="B92" s="273"/>
      <c r="C92" s="273"/>
      <c r="D92" s="268"/>
      <c r="E92" s="269"/>
      <c r="F92" s="69"/>
      <c r="G92" s="296" t="s">
        <v>182</v>
      </c>
      <c r="H92" s="296" t="s">
        <v>183</v>
      </c>
      <c r="I92" s="265" t="s">
        <v>100</v>
      </c>
      <c r="J92" s="270">
        <v>9.07</v>
      </c>
      <c r="K92" s="441">
        <v>3</v>
      </c>
      <c r="L92" s="277"/>
      <c r="M92" s="296" t="s">
        <v>161</v>
      </c>
      <c r="N92" s="296" t="s">
        <v>270</v>
      </c>
      <c r="O92" s="265" t="s">
        <v>87</v>
      </c>
      <c r="P92" s="271">
        <v>5.2</v>
      </c>
      <c r="Q92" s="441">
        <v>3</v>
      </c>
      <c r="R92" s="261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</row>
    <row r="93" spans="1:61" s="67" customFormat="1" ht="12" customHeight="1" x14ac:dyDescent="0.2">
      <c r="A93" s="266"/>
      <c r="B93" s="267"/>
      <c r="C93" s="274"/>
      <c r="D93" s="275"/>
      <c r="E93" s="269"/>
      <c r="F93" s="69"/>
      <c r="G93" s="89"/>
      <c r="H93" s="90"/>
      <c r="I93" s="91"/>
      <c r="J93" s="104"/>
      <c r="K93" s="335"/>
      <c r="L93" s="70"/>
      <c r="M93" s="68"/>
      <c r="N93" s="50"/>
      <c r="O93" s="50"/>
      <c r="P93" s="104"/>
      <c r="Q93" s="335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</row>
    <row r="94" spans="1:61" s="67" customFormat="1" ht="12" customHeight="1" x14ac:dyDescent="0.2">
      <c r="A94" s="272"/>
      <c r="B94" s="273"/>
      <c r="C94" s="273"/>
      <c r="D94" s="275"/>
      <c r="E94" s="269"/>
      <c r="F94" s="69"/>
      <c r="G94" s="89"/>
      <c r="H94" s="90"/>
      <c r="I94" s="90"/>
      <c r="J94" s="103"/>
      <c r="K94" s="335"/>
      <c r="L94" s="70"/>
      <c r="M94" s="68"/>
      <c r="N94" s="50"/>
      <c r="O94" s="50"/>
      <c r="P94" s="103"/>
      <c r="Q94" s="335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</row>
    <row r="95" spans="1:61" s="67" customFormat="1" ht="12" customHeight="1" x14ac:dyDescent="0.2">
      <c r="A95" s="272"/>
      <c r="B95" s="273"/>
      <c r="C95" s="276"/>
      <c r="D95" s="275"/>
      <c r="E95" s="269"/>
      <c r="F95" s="69"/>
      <c r="G95" s="89"/>
      <c r="H95" s="90"/>
      <c r="I95" s="90"/>
      <c r="J95" s="103"/>
      <c r="K95" s="88"/>
      <c r="L95" s="70"/>
      <c r="M95" s="89"/>
      <c r="N95" s="90"/>
      <c r="O95" s="90"/>
      <c r="P95" s="103"/>
      <c r="Q95" s="335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spans="1:61" s="67" customFormat="1" ht="12" customHeight="1" x14ac:dyDescent="0.2">
      <c r="A96" s="272"/>
      <c r="B96" s="273"/>
      <c r="C96" s="273"/>
      <c r="D96" s="268"/>
      <c r="E96" s="269"/>
      <c r="F96" s="69"/>
      <c r="G96" s="89"/>
      <c r="H96" s="90"/>
      <c r="I96" s="90"/>
      <c r="J96" s="103"/>
      <c r="K96" s="88"/>
      <c r="L96" s="70"/>
      <c r="M96" s="68"/>
      <c r="N96" s="50"/>
      <c r="O96" s="50"/>
      <c r="P96" s="103"/>
      <c r="Q96" s="335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  <row r="97" spans="1:61" s="59" customFormat="1" x14ac:dyDescent="0.2">
      <c r="A97" s="80" t="s">
        <v>35</v>
      </c>
      <c r="B97" s="81" t="s">
        <v>26</v>
      </c>
      <c r="C97" s="81"/>
      <c r="D97" s="101"/>
      <c r="E97" s="100"/>
      <c r="F97" s="69"/>
      <c r="G97" s="80" t="s">
        <v>35</v>
      </c>
      <c r="H97" s="81" t="s">
        <v>26</v>
      </c>
      <c r="I97" s="81"/>
      <c r="J97" s="101"/>
      <c r="K97" s="102"/>
      <c r="L97" s="70"/>
      <c r="M97" s="80" t="s">
        <v>35</v>
      </c>
      <c r="N97" s="81" t="s">
        <v>26</v>
      </c>
      <c r="O97" s="84"/>
      <c r="P97" s="101"/>
      <c r="Q97" s="102"/>
      <c r="U97" s="67"/>
      <c r="V97" s="67"/>
      <c r="W97" s="6"/>
      <c r="X97" s="312"/>
      <c r="Y97" s="312"/>
      <c r="Z97" s="312"/>
      <c r="AA97" s="312"/>
      <c r="AB97" s="312"/>
      <c r="AC97" s="312"/>
      <c r="AD97" s="312"/>
      <c r="AE97" s="312"/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2"/>
      <c r="AS97" s="312"/>
      <c r="AT97" s="312"/>
      <c r="AU97" s="312"/>
      <c r="AV97" s="312"/>
      <c r="AW97" s="312"/>
      <c r="AX97" s="312"/>
      <c r="AY97" s="312"/>
      <c r="AZ97" s="312"/>
      <c r="BA97" s="312"/>
      <c r="BB97" s="312"/>
      <c r="BC97" s="312"/>
      <c r="BD97" s="312"/>
      <c r="BE97" s="312"/>
      <c r="BF97" s="312"/>
      <c r="BG97" s="312"/>
      <c r="BH97" s="312"/>
      <c r="BI97" s="312"/>
    </row>
    <row r="98" spans="1:61" s="67" customFormat="1" ht="12" customHeight="1" x14ac:dyDescent="0.2">
      <c r="A98" s="266"/>
      <c r="B98" s="267"/>
      <c r="C98" s="267"/>
      <c r="D98" s="268"/>
      <c r="E98" s="269"/>
      <c r="F98" s="69"/>
      <c r="G98" s="296" t="s">
        <v>141</v>
      </c>
      <c r="H98" s="296" t="s">
        <v>142</v>
      </c>
      <c r="I98" s="265" t="s">
        <v>87</v>
      </c>
      <c r="J98" s="270">
        <v>10.9</v>
      </c>
      <c r="K98" s="325">
        <v>1</v>
      </c>
      <c r="L98" s="70"/>
      <c r="M98" s="295" t="s">
        <v>141</v>
      </c>
      <c r="N98" s="295" t="s">
        <v>142</v>
      </c>
      <c r="O98" s="265" t="s">
        <v>87</v>
      </c>
      <c r="P98" s="278">
        <v>6.49</v>
      </c>
      <c r="Q98" s="441">
        <v>1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spans="1:61" s="67" customFormat="1" ht="12" customHeight="1" x14ac:dyDescent="0.2">
      <c r="A99" s="266"/>
      <c r="B99" s="267"/>
      <c r="C99" s="267"/>
      <c r="D99" s="268"/>
      <c r="E99" s="269"/>
      <c r="F99" s="69"/>
      <c r="G99" s="292" t="s">
        <v>155</v>
      </c>
      <c r="H99" s="292" t="s">
        <v>156</v>
      </c>
      <c r="I99" s="265" t="s">
        <v>87</v>
      </c>
      <c r="J99" s="270">
        <v>8.16</v>
      </c>
      <c r="K99" s="325">
        <v>2</v>
      </c>
      <c r="L99" s="263"/>
      <c r="M99" s="296" t="s">
        <v>170</v>
      </c>
      <c r="N99" s="296" t="s">
        <v>171</v>
      </c>
      <c r="O99" s="265" t="s">
        <v>87</v>
      </c>
      <c r="P99" s="278">
        <v>6.2</v>
      </c>
      <c r="Q99" s="441">
        <v>2</v>
      </c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spans="1:61" s="67" customFormat="1" ht="12" customHeight="1" x14ac:dyDescent="0.2">
      <c r="A100" s="272"/>
      <c r="B100" s="273"/>
      <c r="C100" s="273"/>
      <c r="D100" s="268"/>
      <c r="E100" s="269"/>
      <c r="F100" s="69"/>
      <c r="G100" s="296" t="s">
        <v>161</v>
      </c>
      <c r="H100" s="296" t="s">
        <v>162</v>
      </c>
      <c r="I100" s="265" t="s">
        <v>87</v>
      </c>
      <c r="J100" s="270">
        <v>8.1</v>
      </c>
      <c r="K100" s="325">
        <v>3</v>
      </c>
      <c r="L100" s="263"/>
      <c r="M100" s="296" t="s">
        <v>158</v>
      </c>
      <c r="N100" s="296" t="s">
        <v>159</v>
      </c>
      <c r="O100" s="265" t="s">
        <v>87</v>
      </c>
      <c r="P100" s="278">
        <v>6.09</v>
      </c>
      <c r="Q100" s="441">
        <v>3</v>
      </c>
      <c r="R100" s="263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spans="1:61" ht="12.75" x14ac:dyDescent="0.2">
      <c r="A101" s="272"/>
      <c r="B101" s="273"/>
      <c r="C101" s="273"/>
      <c r="D101" s="268"/>
      <c r="E101" s="269"/>
      <c r="G101" s="296" t="s">
        <v>170</v>
      </c>
      <c r="H101" s="296" t="s">
        <v>171</v>
      </c>
      <c r="I101" s="265" t="s">
        <v>87</v>
      </c>
      <c r="J101" s="270">
        <v>8.1</v>
      </c>
      <c r="K101" s="443">
        <v>3</v>
      </c>
      <c r="L101" s="280"/>
      <c r="M101" s="156"/>
      <c r="N101" s="157"/>
      <c r="O101" s="157"/>
      <c r="P101" s="103"/>
      <c r="Q101" s="335"/>
      <c r="R101" s="67"/>
      <c r="S101" s="67"/>
      <c r="T101" s="67"/>
      <c r="U101" s="67"/>
      <c r="V101" s="67"/>
    </row>
    <row r="102" spans="1:61" x14ac:dyDescent="0.2">
      <c r="A102" s="67"/>
      <c r="B102" s="67"/>
      <c r="C102" s="67"/>
      <c r="D102" s="52"/>
      <c r="F102" s="310"/>
      <c r="G102" s="52"/>
      <c r="H102" s="310"/>
      <c r="I102" s="52"/>
      <c r="J102" s="311"/>
      <c r="L102" s="280"/>
      <c r="M102" s="52"/>
      <c r="N102" s="310"/>
      <c r="O102" s="52"/>
      <c r="P102" s="311"/>
      <c r="R102" s="67"/>
      <c r="S102" s="67"/>
      <c r="T102" s="67"/>
      <c r="U102" s="67"/>
      <c r="V102" s="67"/>
    </row>
    <row r="103" spans="1:61" x14ac:dyDescent="0.2">
      <c r="A103" s="67"/>
      <c r="B103" s="67"/>
      <c r="C103" s="67"/>
      <c r="D103" s="52"/>
      <c r="F103" s="310"/>
      <c r="G103" s="52"/>
      <c r="H103" s="310"/>
      <c r="I103" s="52"/>
      <c r="J103" s="311"/>
      <c r="L103" s="280"/>
      <c r="M103" s="52"/>
      <c r="N103" s="310"/>
      <c r="O103" s="52"/>
      <c r="P103" s="311"/>
      <c r="R103" s="67"/>
      <c r="S103" s="67"/>
      <c r="T103" s="67"/>
      <c r="U103" s="67"/>
      <c r="V103" s="67"/>
    </row>
    <row r="104" spans="1:61" x14ac:dyDescent="0.2">
      <c r="A104" s="67"/>
      <c r="B104" s="67"/>
      <c r="C104" s="67"/>
      <c r="D104" s="52"/>
      <c r="F104" s="310"/>
      <c r="G104" s="52"/>
      <c r="H104" s="310"/>
      <c r="I104" s="52"/>
      <c r="J104" s="311"/>
      <c r="L104" s="280"/>
      <c r="M104" s="52"/>
      <c r="N104" s="310"/>
      <c r="O104" s="52"/>
      <c r="P104" s="311"/>
      <c r="R104" s="67"/>
      <c r="S104" s="67"/>
      <c r="T104" s="67"/>
      <c r="U104" s="67"/>
      <c r="V104" s="67"/>
    </row>
    <row r="105" spans="1:61" x14ac:dyDescent="0.2">
      <c r="A105" s="67"/>
      <c r="B105" s="67"/>
      <c r="C105" s="67"/>
      <c r="D105" s="52"/>
      <c r="F105" s="310"/>
      <c r="G105" s="52"/>
      <c r="H105" s="310"/>
      <c r="I105" s="52"/>
      <c r="J105" s="311"/>
      <c r="L105" s="280"/>
      <c r="M105" s="52"/>
      <c r="N105" s="310"/>
      <c r="O105" s="52"/>
      <c r="P105" s="311"/>
      <c r="R105" s="67"/>
      <c r="S105" s="67"/>
      <c r="T105" s="67"/>
      <c r="U105" s="67"/>
      <c r="V105" s="67"/>
    </row>
    <row r="106" spans="1:61" x14ac:dyDescent="0.2">
      <c r="A106" s="67"/>
      <c r="B106" s="67"/>
      <c r="C106" s="67"/>
      <c r="D106" s="52"/>
      <c r="F106" s="310"/>
      <c r="G106" s="52"/>
      <c r="H106" s="310"/>
      <c r="I106" s="52"/>
      <c r="J106" s="311"/>
      <c r="L106" s="280"/>
      <c r="M106" s="52"/>
      <c r="N106" s="310"/>
      <c r="O106" s="52"/>
      <c r="P106" s="311"/>
      <c r="R106" s="67"/>
      <c r="S106" s="67"/>
      <c r="T106" s="67"/>
      <c r="U106" s="67"/>
      <c r="V106" s="67"/>
    </row>
    <row r="107" spans="1:61" x14ac:dyDescent="0.2">
      <c r="A107" s="67"/>
      <c r="B107" s="67"/>
      <c r="C107" s="67"/>
      <c r="D107" s="52"/>
      <c r="F107" s="310"/>
      <c r="G107" s="52"/>
      <c r="H107" s="310"/>
      <c r="I107" s="52"/>
      <c r="J107" s="311"/>
      <c r="L107" s="280"/>
      <c r="M107" s="52"/>
      <c r="N107" s="310"/>
      <c r="O107" s="52"/>
      <c r="P107" s="311"/>
      <c r="R107" s="67"/>
      <c r="S107" s="67"/>
      <c r="T107" s="67"/>
      <c r="U107" s="67"/>
      <c r="V107" s="67"/>
    </row>
    <row r="108" spans="1:61" x14ac:dyDescent="0.2">
      <c r="A108" s="67"/>
      <c r="B108" s="67"/>
      <c r="C108" s="67"/>
      <c r="D108" s="52"/>
      <c r="F108" s="310"/>
      <c r="G108" s="52"/>
      <c r="H108" s="310"/>
      <c r="I108" s="52"/>
      <c r="J108" s="311"/>
      <c r="L108" s="280"/>
      <c r="M108" s="52"/>
      <c r="N108" s="310"/>
      <c r="O108" s="52"/>
      <c r="P108" s="311"/>
      <c r="R108" s="67"/>
      <c r="S108" s="67"/>
      <c r="T108" s="67"/>
      <c r="U108" s="67"/>
      <c r="V108" s="67"/>
    </row>
    <row r="109" spans="1:61" x14ac:dyDescent="0.2">
      <c r="E109" s="8"/>
      <c r="F109" s="7"/>
      <c r="K109" s="8"/>
      <c r="Q109" s="8"/>
    </row>
    <row r="110" spans="1:61" x14ac:dyDescent="0.2">
      <c r="E110" s="8"/>
      <c r="F110" s="7"/>
      <c r="K110" s="8"/>
      <c r="Q110" s="8"/>
    </row>
    <row r="111" spans="1:61" x14ac:dyDescent="0.2">
      <c r="E111" s="8"/>
      <c r="F111" s="7"/>
      <c r="K111" s="8"/>
      <c r="Q111" s="8"/>
    </row>
    <row r="112" spans="1:61" x14ac:dyDescent="0.2">
      <c r="E112" s="8"/>
      <c r="F112" s="7"/>
      <c r="K112" s="8"/>
      <c r="Q112" s="8"/>
    </row>
    <row r="113" spans="5:17" x14ac:dyDescent="0.2">
      <c r="E113" s="8"/>
      <c r="F113" s="7"/>
      <c r="K113" s="8"/>
      <c r="Q113" s="8"/>
    </row>
    <row r="114" spans="5:17" x14ac:dyDescent="0.2">
      <c r="E114" s="8"/>
      <c r="F114" s="7"/>
      <c r="K114" s="8"/>
      <c r="Q114" s="8"/>
    </row>
    <row r="115" spans="5:17" x14ac:dyDescent="0.2">
      <c r="E115" s="8"/>
      <c r="F115" s="7"/>
      <c r="K115" s="8"/>
      <c r="Q115" s="8"/>
    </row>
    <row r="116" spans="5:17" x14ac:dyDescent="0.2">
      <c r="E116" s="8"/>
      <c r="F116" s="7"/>
      <c r="K116" s="8"/>
      <c r="Q116" s="8"/>
    </row>
    <row r="117" spans="5:17" x14ac:dyDescent="0.2">
      <c r="E117" s="8"/>
      <c r="F117" s="7"/>
      <c r="K117" s="8"/>
      <c r="Q117" s="8"/>
    </row>
    <row r="118" spans="5:17" x14ac:dyDescent="0.2">
      <c r="E118" s="8"/>
      <c r="F118" s="7"/>
      <c r="K118" s="8"/>
      <c r="Q118" s="8"/>
    </row>
    <row r="119" spans="5:17" x14ac:dyDescent="0.2">
      <c r="E119" s="8"/>
      <c r="F119" s="7"/>
      <c r="K119" s="8"/>
      <c r="Q119" s="8"/>
    </row>
    <row r="120" spans="5:17" x14ac:dyDescent="0.2">
      <c r="E120" s="8"/>
      <c r="F120" s="7"/>
      <c r="K120" s="8"/>
      <c r="Q120" s="8"/>
    </row>
    <row r="121" spans="5:17" x14ac:dyDescent="0.2">
      <c r="E121" s="8"/>
      <c r="F121" s="7"/>
      <c r="K121" s="8"/>
      <c r="Q121" s="8"/>
    </row>
    <row r="122" spans="5:17" x14ac:dyDescent="0.2">
      <c r="E122" s="8"/>
      <c r="F122" s="7"/>
      <c r="K122" s="8"/>
      <c r="Q122" s="8"/>
    </row>
    <row r="123" spans="5:17" x14ac:dyDescent="0.2">
      <c r="E123" s="8"/>
      <c r="F123" s="7"/>
      <c r="K123" s="8"/>
      <c r="Q123" s="8"/>
    </row>
    <row r="124" spans="5:17" x14ac:dyDescent="0.2">
      <c r="E124" s="8"/>
      <c r="F124" s="7"/>
      <c r="K124" s="8"/>
      <c r="Q124" s="8"/>
    </row>
    <row r="125" spans="5:17" x14ac:dyDescent="0.2">
      <c r="E125" s="8"/>
      <c r="F125" s="7"/>
      <c r="K125" s="8"/>
      <c r="Q125" s="8"/>
    </row>
    <row r="126" spans="5:17" x14ac:dyDescent="0.2">
      <c r="E126" s="8"/>
      <c r="F126" s="7"/>
      <c r="K126" s="8"/>
      <c r="Q126" s="8"/>
    </row>
    <row r="127" spans="5:17" x14ac:dyDescent="0.2">
      <c r="E127" s="8"/>
      <c r="F127" s="7"/>
      <c r="K127" s="8"/>
      <c r="Q127" s="8"/>
    </row>
    <row r="128" spans="5:17" x14ac:dyDescent="0.2">
      <c r="E128" s="8"/>
      <c r="F128" s="7"/>
      <c r="K128" s="8"/>
      <c r="Q128" s="8"/>
    </row>
    <row r="129" spans="5:17" x14ac:dyDescent="0.2">
      <c r="E129" s="8"/>
      <c r="F129" s="7"/>
      <c r="K129" s="8"/>
      <c r="Q129" s="8"/>
    </row>
    <row r="130" spans="5:17" x14ac:dyDescent="0.2">
      <c r="E130" s="8"/>
      <c r="F130" s="7"/>
      <c r="K130" s="8"/>
      <c r="Q130" s="8"/>
    </row>
    <row r="131" spans="5:17" x14ac:dyDescent="0.2">
      <c r="E131" s="8"/>
      <c r="F131" s="7"/>
      <c r="K131" s="8"/>
      <c r="Q131" s="8"/>
    </row>
    <row r="132" spans="5:17" x14ac:dyDescent="0.2">
      <c r="E132" s="8"/>
      <c r="F132" s="7"/>
      <c r="K132" s="8"/>
      <c r="Q132" s="8"/>
    </row>
    <row r="133" spans="5:17" x14ac:dyDescent="0.2">
      <c r="E133" s="8"/>
      <c r="F133" s="7"/>
      <c r="K133" s="8"/>
      <c r="Q133" s="8"/>
    </row>
    <row r="134" spans="5:17" x14ac:dyDescent="0.2">
      <c r="E134" s="8"/>
      <c r="F134" s="7"/>
      <c r="K134" s="8"/>
      <c r="Q134" s="8"/>
    </row>
    <row r="135" spans="5:17" x14ac:dyDescent="0.2">
      <c r="E135" s="8"/>
      <c r="F135" s="7"/>
      <c r="K135" s="8"/>
      <c r="Q135" s="8"/>
    </row>
    <row r="136" spans="5:17" x14ac:dyDescent="0.2">
      <c r="E136" s="8"/>
      <c r="F136" s="7"/>
      <c r="K136" s="8"/>
      <c r="Q136" s="8"/>
    </row>
    <row r="137" spans="5:17" x14ac:dyDescent="0.2">
      <c r="E137" s="8"/>
      <c r="F137" s="7"/>
      <c r="K137" s="8"/>
      <c r="Q137" s="8"/>
    </row>
    <row r="138" spans="5:17" x14ac:dyDescent="0.2">
      <c r="E138" s="8"/>
      <c r="F138" s="7"/>
      <c r="K138" s="8"/>
      <c r="Q138" s="8"/>
    </row>
    <row r="139" spans="5:17" x14ac:dyDescent="0.2">
      <c r="E139" s="8"/>
      <c r="F139" s="7"/>
      <c r="K139" s="8"/>
      <c r="Q139" s="8"/>
    </row>
    <row r="140" spans="5:17" x14ac:dyDescent="0.2">
      <c r="E140" s="8"/>
      <c r="F140" s="7"/>
      <c r="K140" s="8"/>
      <c r="Q140" s="8"/>
    </row>
    <row r="141" spans="5:17" x14ac:dyDescent="0.2">
      <c r="E141" s="8"/>
      <c r="F141" s="7"/>
      <c r="K141" s="8"/>
      <c r="Q141" s="8"/>
    </row>
    <row r="142" spans="5:17" x14ac:dyDescent="0.2">
      <c r="E142" s="8"/>
      <c r="F142" s="7"/>
      <c r="K142" s="8"/>
      <c r="Q142" s="8"/>
    </row>
    <row r="143" spans="5:17" x14ac:dyDescent="0.2">
      <c r="E143" s="8"/>
      <c r="F143" s="7"/>
      <c r="K143" s="8"/>
      <c r="Q143" s="8"/>
    </row>
    <row r="144" spans="5:17" x14ac:dyDescent="0.2">
      <c r="E144" s="8"/>
      <c r="F144" s="7"/>
      <c r="K144" s="8"/>
      <c r="Q144" s="8"/>
    </row>
    <row r="145" spans="5:17" x14ac:dyDescent="0.2">
      <c r="E145" s="8"/>
      <c r="F145" s="7"/>
      <c r="K145" s="8"/>
      <c r="Q145" s="8"/>
    </row>
    <row r="146" spans="5:17" x14ac:dyDescent="0.2">
      <c r="E146" s="8"/>
      <c r="F146" s="7"/>
      <c r="K146" s="8"/>
      <c r="Q146" s="8"/>
    </row>
    <row r="147" spans="5:17" x14ac:dyDescent="0.2">
      <c r="E147" s="8"/>
      <c r="F147" s="7"/>
      <c r="K147" s="8"/>
      <c r="Q147" s="8"/>
    </row>
    <row r="148" spans="5:17" x14ac:dyDescent="0.2">
      <c r="E148" s="8"/>
      <c r="F148" s="7"/>
      <c r="K148" s="8"/>
      <c r="Q148" s="8"/>
    </row>
    <row r="149" spans="5:17" x14ac:dyDescent="0.2">
      <c r="E149" s="8"/>
      <c r="F149" s="7"/>
      <c r="K149" s="8"/>
      <c r="Q149" s="8"/>
    </row>
    <row r="150" spans="5:17" x14ac:dyDescent="0.2">
      <c r="E150" s="8"/>
      <c r="F150" s="7"/>
      <c r="K150" s="8"/>
      <c r="Q150" s="8"/>
    </row>
    <row r="151" spans="5:17" x14ac:dyDescent="0.2">
      <c r="E151" s="8"/>
      <c r="F151" s="7"/>
      <c r="K151" s="8"/>
      <c r="Q151" s="8"/>
    </row>
    <row r="152" spans="5:17" x14ac:dyDescent="0.2">
      <c r="E152" s="8"/>
      <c r="F152" s="7"/>
      <c r="K152" s="8"/>
      <c r="Q152" s="8"/>
    </row>
    <row r="153" spans="5:17" x14ac:dyDescent="0.2">
      <c r="E153" s="8"/>
      <c r="F153" s="7"/>
      <c r="K153" s="8"/>
      <c r="Q153" s="8"/>
    </row>
    <row r="154" spans="5:17" x14ac:dyDescent="0.2">
      <c r="E154" s="8"/>
      <c r="F154" s="7"/>
      <c r="K154" s="8"/>
      <c r="Q154" s="8"/>
    </row>
    <row r="155" spans="5:17" x14ac:dyDescent="0.2">
      <c r="E155" s="8"/>
      <c r="F155" s="7"/>
      <c r="K155" s="8"/>
      <c r="Q155" s="8"/>
    </row>
    <row r="156" spans="5:17" x14ac:dyDescent="0.2">
      <c r="E156" s="8"/>
      <c r="F156" s="7"/>
      <c r="K156" s="8"/>
      <c r="Q156" s="8"/>
    </row>
    <row r="157" spans="5:17" x14ac:dyDescent="0.2">
      <c r="E157" s="8"/>
      <c r="F157" s="7"/>
      <c r="K157" s="8"/>
      <c r="Q157" s="8"/>
    </row>
    <row r="158" spans="5:17" x14ac:dyDescent="0.2">
      <c r="E158" s="8"/>
      <c r="F158" s="7"/>
      <c r="K158" s="8"/>
      <c r="Q158" s="8"/>
    </row>
    <row r="159" spans="5:17" x14ac:dyDescent="0.2">
      <c r="E159" s="8"/>
      <c r="F159" s="7"/>
      <c r="K159" s="8"/>
      <c r="Q159" s="8"/>
    </row>
    <row r="160" spans="5:17" x14ac:dyDescent="0.2">
      <c r="E160" s="8"/>
      <c r="F160" s="7"/>
      <c r="K160" s="8"/>
      <c r="Q160" s="8"/>
    </row>
    <row r="161" spans="5:17" x14ac:dyDescent="0.2">
      <c r="E161" s="8"/>
      <c r="F161" s="7"/>
      <c r="K161" s="8"/>
      <c r="Q161" s="8"/>
    </row>
    <row r="162" spans="5:17" x14ac:dyDescent="0.2">
      <c r="E162" s="8"/>
      <c r="F162" s="7"/>
      <c r="K162" s="8"/>
      <c r="Q162" s="8"/>
    </row>
    <row r="163" spans="5:17" x14ac:dyDescent="0.2">
      <c r="E163" s="8"/>
      <c r="F163" s="7"/>
      <c r="K163" s="8"/>
      <c r="Q163" s="8"/>
    </row>
    <row r="164" spans="5:17" x14ac:dyDescent="0.2">
      <c r="E164" s="8"/>
      <c r="F164" s="7"/>
      <c r="K164" s="8"/>
      <c r="Q164" s="8"/>
    </row>
    <row r="165" spans="5:17" x14ac:dyDescent="0.2">
      <c r="E165" s="8"/>
      <c r="F165" s="7"/>
      <c r="K165" s="8"/>
      <c r="Q165" s="8"/>
    </row>
    <row r="166" spans="5:17" x14ac:dyDescent="0.2">
      <c r="E166" s="8"/>
      <c r="F166" s="7"/>
      <c r="K166" s="8"/>
      <c r="Q166" s="8"/>
    </row>
    <row r="167" spans="5:17" x14ac:dyDescent="0.2">
      <c r="E167" s="8"/>
      <c r="F167" s="7"/>
      <c r="K167" s="8"/>
      <c r="Q167" s="8"/>
    </row>
    <row r="168" spans="5:17" x14ac:dyDescent="0.2">
      <c r="E168" s="8"/>
      <c r="F168" s="7"/>
      <c r="K168" s="8"/>
      <c r="Q168" s="8"/>
    </row>
  </sheetData>
  <mergeCells count="2">
    <mergeCell ref="A4:Q4"/>
    <mergeCell ref="A48:Q48"/>
  </mergeCells>
  <phoneticPr fontId="2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zoomScaleNormal="100" workbookViewId="0">
      <selection activeCell="L21" sqref="L21"/>
    </sheetView>
  </sheetViews>
  <sheetFormatPr baseColWidth="10" defaultColWidth="11.42578125" defaultRowHeight="12.75" x14ac:dyDescent="0.2"/>
  <cols>
    <col min="1" max="1" width="3.28515625" customWidth="1"/>
    <col min="2" max="2" width="11" bestFit="1" customWidth="1"/>
    <col min="3" max="3" width="14" bestFit="1" customWidth="1"/>
    <col min="4" max="5" width="8.7109375" customWidth="1"/>
    <col min="6" max="6" width="8.7109375" style="256" customWidth="1"/>
    <col min="7" max="8" width="8.7109375" customWidth="1"/>
    <col min="9" max="9" width="6.85546875" customWidth="1"/>
  </cols>
  <sheetData>
    <row r="2" spans="2:10" x14ac:dyDescent="0.2">
      <c r="B2" s="418">
        <v>44961</v>
      </c>
      <c r="C2" s="281" t="s">
        <v>70</v>
      </c>
      <c r="D2" s="281" t="s">
        <v>28</v>
      </c>
      <c r="E2" s="281" t="s">
        <v>50</v>
      </c>
      <c r="F2" s="281" t="s">
        <v>51</v>
      </c>
      <c r="G2" s="281" t="s">
        <v>52</v>
      </c>
      <c r="H2" s="281" t="s">
        <v>71</v>
      </c>
    </row>
    <row r="3" spans="2:10" x14ac:dyDescent="0.2">
      <c r="B3" s="418"/>
      <c r="C3" s="281" t="s">
        <v>100</v>
      </c>
      <c r="D3" s="433">
        <v>13</v>
      </c>
      <c r="E3" s="433">
        <v>19</v>
      </c>
      <c r="F3" s="433">
        <v>10</v>
      </c>
      <c r="G3" s="433">
        <v>6</v>
      </c>
      <c r="H3" s="283">
        <f t="shared" ref="H3:H8" si="0">SUM(D3:G3)</f>
        <v>48</v>
      </c>
    </row>
    <row r="4" spans="2:10" x14ac:dyDescent="0.2">
      <c r="B4" s="282"/>
      <c r="C4" s="283" t="s">
        <v>91</v>
      </c>
      <c r="D4" s="419">
        <v>12</v>
      </c>
      <c r="E4" s="419">
        <v>24</v>
      </c>
      <c r="F4" s="419">
        <v>8</v>
      </c>
      <c r="G4" s="419">
        <v>11</v>
      </c>
      <c r="H4" s="283">
        <f t="shared" si="0"/>
        <v>55</v>
      </c>
      <c r="J4" s="424"/>
    </row>
    <row r="5" spans="2:10" x14ac:dyDescent="0.2">
      <c r="B5" s="282"/>
      <c r="C5" s="283" t="s">
        <v>92</v>
      </c>
      <c r="D5" s="419">
        <v>10</v>
      </c>
      <c r="E5" s="419">
        <v>18</v>
      </c>
      <c r="F5" s="419">
        <v>9</v>
      </c>
      <c r="G5" s="419">
        <v>10</v>
      </c>
      <c r="H5" s="283">
        <f t="shared" si="0"/>
        <v>47</v>
      </c>
      <c r="J5" s="424"/>
    </row>
    <row r="6" spans="2:10" ht="14.1" customHeight="1" x14ac:dyDescent="0.2">
      <c r="B6" s="282"/>
      <c r="C6" s="283" t="s">
        <v>93</v>
      </c>
      <c r="D6" s="419">
        <v>10</v>
      </c>
      <c r="E6" s="419">
        <v>13</v>
      </c>
      <c r="F6" s="419">
        <v>5</v>
      </c>
      <c r="G6" s="419">
        <v>7</v>
      </c>
      <c r="H6" s="283">
        <f t="shared" si="0"/>
        <v>35</v>
      </c>
      <c r="J6" s="424"/>
    </row>
    <row r="7" spans="2:10" ht="14.1" customHeight="1" x14ac:dyDescent="0.2">
      <c r="B7" s="282"/>
      <c r="C7" s="283" t="s">
        <v>87</v>
      </c>
      <c r="D7" s="419">
        <v>19</v>
      </c>
      <c r="E7" s="419">
        <v>24</v>
      </c>
      <c r="F7" s="419">
        <v>33</v>
      </c>
      <c r="G7" s="419">
        <v>20</v>
      </c>
      <c r="H7" s="283">
        <f t="shared" si="0"/>
        <v>96</v>
      </c>
      <c r="J7" s="424"/>
    </row>
    <row r="8" spans="2:10" ht="14.1" customHeight="1" x14ac:dyDescent="0.2">
      <c r="B8" s="282"/>
      <c r="C8" s="283" t="s">
        <v>94</v>
      </c>
      <c r="D8" s="419">
        <v>4</v>
      </c>
      <c r="E8" s="419">
        <v>25</v>
      </c>
      <c r="F8" s="419">
        <v>15</v>
      </c>
      <c r="G8" s="419">
        <v>18</v>
      </c>
      <c r="H8" s="283">
        <f t="shared" si="0"/>
        <v>62</v>
      </c>
      <c r="J8" s="424"/>
    </row>
    <row r="9" spans="2:10" ht="14.1" customHeight="1" x14ac:dyDescent="0.2">
      <c r="B9" s="282"/>
      <c r="C9" s="283"/>
      <c r="D9" s="419"/>
      <c r="E9" s="419"/>
      <c r="F9" s="419"/>
      <c r="G9" s="419"/>
      <c r="H9" s="283"/>
      <c r="J9" s="424"/>
    </row>
    <row r="10" spans="2:10" ht="14.1" customHeight="1" x14ac:dyDescent="0.2">
      <c r="B10" s="282"/>
      <c r="C10" s="422" t="s">
        <v>71</v>
      </c>
      <c r="D10" s="283">
        <f>SUM(D3:D8)</f>
        <v>68</v>
      </c>
      <c r="E10" s="283">
        <f t="shared" ref="E10:H10" si="1">SUM(E3:E8)</f>
        <v>123</v>
      </c>
      <c r="F10" s="283">
        <f t="shared" si="1"/>
        <v>80</v>
      </c>
      <c r="G10" s="283">
        <f t="shared" si="1"/>
        <v>72</v>
      </c>
      <c r="H10" s="422">
        <f t="shared" si="1"/>
        <v>343</v>
      </c>
      <c r="J10" s="282"/>
    </row>
    <row r="11" spans="2:10" ht="14.1" customHeight="1" x14ac:dyDescent="0.2">
      <c r="B11" s="282"/>
      <c r="C11" s="282"/>
      <c r="D11" s="282"/>
      <c r="E11" s="282"/>
      <c r="F11" s="282"/>
      <c r="G11" s="282"/>
      <c r="H11" s="282"/>
    </row>
    <row r="12" spans="2:10" ht="14.1" customHeight="1" x14ac:dyDescent="0.2">
      <c r="B12" s="418">
        <v>44961</v>
      </c>
      <c r="C12" s="420" t="s">
        <v>72</v>
      </c>
      <c r="D12" s="281" t="s">
        <v>28</v>
      </c>
      <c r="E12" s="281" t="s">
        <v>50</v>
      </c>
      <c r="F12" s="281" t="s">
        <v>51</v>
      </c>
      <c r="G12" s="281" t="s">
        <v>52</v>
      </c>
      <c r="H12" s="281" t="s">
        <v>71</v>
      </c>
    </row>
    <row r="13" spans="2:10" ht="14.1" customHeight="1" x14ac:dyDescent="0.2">
      <c r="B13" s="418"/>
      <c r="C13" s="283" t="s">
        <v>100</v>
      </c>
      <c r="D13" s="281">
        <v>2</v>
      </c>
      <c r="E13" s="281">
        <v>2</v>
      </c>
      <c r="F13" s="281">
        <v>2</v>
      </c>
      <c r="G13" s="281">
        <v>3</v>
      </c>
      <c r="H13" s="283">
        <f t="shared" ref="H13:H18" si="2">SUM(D13:G13)</f>
        <v>9</v>
      </c>
    </row>
    <row r="14" spans="2:10" ht="14.1" customHeight="1" x14ac:dyDescent="0.2">
      <c r="B14" s="282"/>
      <c r="C14" s="283" t="s">
        <v>91</v>
      </c>
      <c r="D14" s="419">
        <v>0</v>
      </c>
      <c r="E14" s="419">
        <v>1</v>
      </c>
      <c r="F14" s="419">
        <v>3</v>
      </c>
      <c r="G14" s="419">
        <v>0</v>
      </c>
      <c r="H14" s="283">
        <f t="shared" si="2"/>
        <v>4</v>
      </c>
    </row>
    <row r="15" spans="2:10" ht="14.1" customHeight="1" x14ac:dyDescent="0.2">
      <c r="B15" s="282"/>
      <c r="C15" s="283" t="s">
        <v>92</v>
      </c>
      <c r="D15" s="419">
        <v>7</v>
      </c>
      <c r="E15" s="419">
        <v>12</v>
      </c>
      <c r="F15" s="419">
        <v>6</v>
      </c>
      <c r="G15" s="419">
        <v>8</v>
      </c>
      <c r="H15" s="283">
        <f t="shared" si="2"/>
        <v>33</v>
      </c>
    </row>
    <row r="16" spans="2:10" ht="14.1" customHeight="1" x14ac:dyDescent="0.2">
      <c r="B16" s="282"/>
      <c r="C16" s="283" t="s">
        <v>93</v>
      </c>
      <c r="D16" s="419">
        <v>4</v>
      </c>
      <c r="E16" s="419">
        <v>6</v>
      </c>
      <c r="F16" s="419">
        <v>1</v>
      </c>
      <c r="G16" s="419">
        <v>4</v>
      </c>
      <c r="H16" s="283">
        <f t="shared" si="2"/>
        <v>15</v>
      </c>
    </row>
    <row r="17" spans="2:8" ht="14.1" customHeight="1" x14ac:dyDescent="0.2">
      <c r="B17" s="282"/>
      <c r="C17" s="283" t="s">
        <v>87</v>
      </c>
      <c r="D17" s="419">
        <v>15</v>
      </c>
      <c r="E17" s="419">
        <v>16</v>
      </c>
      <c r="F17" s="419">
        <v>21</v>
      </c>
      <c r="G17" s="419">
        <v>13</v>
      </c>
      <c r="H17" s="283">
        <f t="shared" si="2"/>
        <v>65</v>
      </c>
    </row>
    <row r="18" spans="2:8" ht="14.1" customHeight="1" x14ac:dyDescent="0.2">
      <c r="B18" s="282"/>
      <c r="C18" s="283" t="s">
        <v>94</v>
      </c>
      <c r="D18" s="419">
        <v>0</v>
      </c>
      <c r="E18" s="419">
        <v>5</v>
      </c>
      <c r="F18" s="419">
        <v>0</v>
      </c>
      <c r="G18" s="419">
        <v>7</v>
      </c>
      <c r="H18" s="283">
        <f t="shared" si="2"/>
        <v>12</v>
      </c>
    </row>
    <row r="19" spans="2:8" ht="14.1" customHeight="1" x14ac:dyDescent="0.2">
      <c r="B19" s="282"/>
      <c r="C19" s="283"/>
      <c r="D19" s="419"/>
      <c r="E19" s="419"/>
      <c r="F19" s="419"/>
      <c r="G19" s="419"/>
      <c r="H19" s="283"/>
    </row>
    <row r="20" spans="2:8" ht="14.1" customHeight="1" x14ac:dyDescent="0.2">
      <c r="B20" s="282"/>
      <c r="C20" s="422" t="s">
        <v>71</v>
      </c>
      <c r="D20" s="283">
        <f>SUM(D13:D18)</f>
        <v>28</v>
      </c>
      <c r="E20" s="283">
        <f t="shared" ref="E20:H20" si="3">SUM(E13:E18)</f>
        <v>42</v>
      </c>
      <c r="F20" s="283">
        <f t="shared" si="3"/>
        <v>33</v>
      </c>
      <c r="G20" s="283">
        <f t="shared" si="3"/>
        <v>35</v>
      </c>
      <c r="H20" s="422">
        <f t="shared" si="3"/>
        <v>138</v>
      </c>
    </row>
    <row r="21" spans="2:8" ht="14.1" customHeight="1" x14ac:dyDescent="0.2">
      <c r="B21" s="282"/>
      <c r="C21" s="282"/>
      <c r="D21" s="282"/>
      <c r="E21" s="282"/>
      <c r="F21" s="282"/>
      <c r="G21" s="282"/>
      <c r="H21" s="282"/>
    </row>
    <row r="22" spans="2:8" ht="14.1" customHeight="1" x14ac:dyDescent="0.2">
      <c r="B22" s="418">
        <v>44961</v>
      </c>
      <c r="C22" s="281" t="s">
        <v>73</v>
      </c>
      <c r="D22" s="281" t="s">
        <v>28</v>
      </c>
      <c r="E22" s="281" t="s">
        <v>50</v>
      </c>
      <c r="F22" s="281" t="s">
        <v>51</v>
      </c>
      <c r="G22" s="281" t="s">
        <v>52</v>
      </c>
      <c r="H22" s="281" t="s">
        <v>71</v>
      </c>
    </row>
    <row r="23" spans="2:8" ht="14.1" customHeight="1" x14ac:dyDescent="0.2">
      <c r="B23" s="282"/>
      <c r="C23" s="283" t="s">
        <v>74</v>
      </c>
      <c r="D23" s="419">
        <v>16</v>
      </c>
      <c r="E23" s="419">
        <v>22</v>
      </c>
      <c r="F23" s="419">
        <v>15</v>
      </c>
      <c r="G23" s="419">
        <v>19</v>
      </c>
      <c r="H23" s="283">
        <f t="shared" ref="H23:H28" si="4">SUM(D23:G23)</f>
        <v>72</v>
      </c>
    </row>
    <row r="24" spans="2:8" ht="14.1" customHeight="1" x14ac:dyDescent="0.2">
      <c r="B24" s="282"/>
      <c r="C24" s="283" t="s">
        <v>75</v>
      </c>
      <c r="D24" s="419">
        <v>12</v>
      </c>
      <c r="E24" s="419">
        <v>20</v>
      </c>
      <c r="F24" s="419">
        <v>18</v>
      </c>
      <c r="G24" s="419">
        <v>16</v>
      </c>
      <c r="H24" s="283">
        <f t="shared" si="4"/>
        <v>66</v>
      </c>
    </row>
    <row r="25" spans="2:8" ht="14.1" customHeight="1" x14ac:dyDescent="0.2">
      <c r="B25" s="282"/>
      <c r="C25" s="283" t="s">
        <v>76</v>
      </c>
      <c r="D25" s="419">
        <v>0</v>
      </c>
      <c r="E25" s="419">
        <v>0</v>
      </c>
      <c r="F25" s="419">
        <v>0</v>
      </c>
      <c r="G25" s="419">
        <v>0</v>
      </c>
      <c r="H25" s="283">
        <f t="shared" si="4"/>
        <v>0</v>
      </c>
    </row>
    <row r="26" spans="2:8" ht="14.1" customHeight="1" x14ac:dyDescent="0.2">
      <c r="B26" s="282"/>
      <c r="C26" s="283" t="s">
        <v>77</v>
      </c>
      <c r="D26" s="419">
        <v>28</v>
      </c>
      <c r="E26" s="419">
        <v>42</v>
      </c>
      <c r="F26" s="419">
        <v>33</v>
      </c>
      <c r="G26" s="419">
        <v>35</v>
      </c>
      <c r="H26" s="283">
        <f t="shared" si="4"/>
        <v>138</v>
      </c>
    </row>
    <row r="27" spans="2:8" ht="14.1" customHeight="1" x14ac:dyDescent="0.2">
      <c r="B27" s="282"/>
      <c r="C27" s="283" t="s">
        <v>78</v>
      </c>
      <c r="D27" s="419">
        <v>28</v>
      </c>
      <c r="E27" s="419">
        <v>42</v>
      </c>
      <c r="F27" s="419">
        <v>33</v>
      </c>
      <c r="G27" s="419">
        <v>35</v>
      </c>
      <c r="H27" s="283">
        <f t="shared" si="4"/>
        <v>138</v>
      </c>
    </row>
    <row r="28" spans="2:8" ht="14.1" customHeight="1" x14ac:dyDescent="0.2">
      <c r="B28" s="282"/>
      <c r="C28" s="422" t="s">
        <v>71</v>
      </c>
      <c r="D28" s="283">
        <f>SUM(D23:D27)</f>
        <v>84</v>
      </c>
      <c r="E28" s="283">
        <f>SUM(E23:E27)</f>
        <v>126</v>
      </c>
      <c r="F28" s="283">
        <f>SUM(F23:F27)</f>
        <v>99</v>
      </c>
      <c r="G28" s="283">
        <f>SUM(G23:G27)</f>
        <v>105</v>
      </c>
      <c r="H28" s="314">
        <f t="shared" si="4"/>
        <v>414</v>
      </c>
    </row>
    <row r="29" spans="2:8" ht="14.1" customHeight="1" x14ac:dyDescent="0.2">
      <c r="B29" s="282"/>
      <c r="C29" s="282"/>
      <c r="D29" s="282"/>
      <c r="E29" s="282"/>
      <c r="F29" s="282"/>
      <c r="G29" s="282"/>
      <c r="H29" s="282"/>
    </row>
    <row r="30" spans="2:8" x14ac:dyDescent="0.2">
      <c r="B30" s="305"/>
      <c r="C30" s="305"/>
      <c r="D30" s="305"/>
      <c r="E30" s="305"/>
      <c r="F30" s="313"/>
      <c r="G30" s="305"/>
      <c r="H30" s="305"/>
    </row>
  </sheetData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21</vt:i4>
      </vt:variant>
    </vt:vector>
  </HeadingPairs>
  <TitlesOfParts>
    <vt:vector size="31" baseType="lpstr">
      <vt:lpstr>Jury</vt:lpstr>
      <vt:lpstr>EX AEQUO </vt:lpstr>
      <vt:lpstr>COTES</vt:lpstr>
      <vt:lpstr>EA-F</vt:lpstr>
      <vt:lpstr>EA-M </vt:lpstr>
      <vt:lpstr>PO-F</vt:lpstr>
      <vt:lpstr>PO-M</vt:lpstr>
      <vt:lpstr>Meilleures Perf.</vt:lpstr>
      <vt:lpstr>STAT</vt:lpstr>
      <vt:lpstr>Feuil1</vt:lpstr>
      <vt:lpstr>HAIES</vt:lpstr>
      <vt:lpstr>HAIES50</vt:lpstr>
      <vt:lpstr>HAIESPOF</vt:lpstr>
      <vt:lpstr>HAUT</vt:lpstr>
      <vt:lpstr>HAUTPOF</vt:lpstr>
      <vt:lpstr>COTES!ht</vt:lpstr>
      <vt:lpstr>'PO-F'!Impression_des_titres</vt:lpstr>
      <vt:lpstr>'PO-M'!Impression_des_titres</vt:lpstr>
      <vt:lpstr>MB</vt:lpstr>
      <vt:lpstr>MBPOF</vt:lpstr>
      <vt:lpstr>PENT</vt:lpstr>
      <vt:lpstr>PENTPOF</vt:lpstr>
      <vt:lpstr>COTES!TRIPLE</vt:lpstr>
      <vt:lpstr>VIT</vt:lpstr>
      <vt:lpstr>VITPOF</vt:lpstr>
      <vt:lpstr>VORT</vt:lpstr>
      <vt:lpstr>COTES!Zone_d_impression</vt:lpstr>
      <vt:lpstr>'EX AEQUO '!Zone_d_impression</vt:lpstr>
      <vt:lpstr>Jury!Zone_d_impression</vt:lpstr>
      <vt:lpstr>'PO-F'!Zone_d_impression</vt:lpstr>
      <vt:lpstr>'PO-M'!Zone_d_impression</vt:lpstr>
    </vt:vector>
  </TitlesOfParts>
  <Company>BEIERSDORF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BEIERSDORF</dc:creator>
  <cp:lastModifiedBy>s.gourdon</cp:lastModifiedBy>
  <cp:lastPrinted>2021-12-16T15:54:48Z</cp:lastPrinted>
  <dcterms:created xsi:type="dcterms:W3CDTF">1999-04-16T14:07:08Z</dcterms:created>
  <dcterms:modified xsi:type="dcterms:W3CDTF">2023-02-06T13:38:44Z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1318493015</vt:i4>
  </property>
  <property fmtid="{D5CDD505-2E9C-101B-9397-08002B2CF9AE}" pid="3" name="_EmailSubject">
    <vt:lpwstr>fichier excel pour résultats POM POF en gymnase</vt:lpwstr>
  </property>
  <property fmtid="{D5CDD505-2E9C-101B-9397-08002B2CF9AE}" pid="4" name="_AuthorEmail">
    <vt:lpwstr>druart.pierre@wanadoo.fr</vt:lpwstr>
  </property>
  <property fmtid="{D5CDD505-2E9C-101B-9397-08002B2CF9AE}" pid="5" name="_AuthorEmailDisplayName">
    <vt:lpwstr>Druart Liliane</vt:lpwstr>
  </property>
  <property fmtid="{D5CDD505-2E9C-101B-9397-08002B2CF9AE}" pid="6" name="_ReviewingToolsShownOnce">
    <vt:lpwstr/>
  </property>
</Properties>
</file>